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amak\Desktop\"/>
    </mc:Choice>
  </mc:AlternateContent>
  <xr:revisionPtr revIDLastSave="0" documentId="13_ncr:1_{D46E4E5B-5184-4662-AE1C-A27B9741D1E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Client Inputs" sheetId="2" r:id="rId1"/>
    <sheet name="Summary" sheetId="3" r:id="rId2"/>
    <sheet name="Goal - retirement" sheetId="4" r:id="rId3"/>
    <sheet name="after retirement" sheetId="5" r:id="rId4"/>
    <sheet name="Goal - EDU" sheetId="6" r:id="rId5"/>
    <sheet name="Goal-3" sheetId="7" r:id="rId6"/>
    <sheet name="Goal-4" sheetId="8" r:id="rId7"/>
    <sheet name="Life Ins" sheetId="9" r:id="rId8"/>
  </sheets>
  <definedNames>
    <definedName name="randrate">'Goal - retirement'!$D$15</definedName>
    <definedName name="solver_opt" localSheetId="2">'Goal - retirement'!$F$11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hX89wt9kARJaOESycpQCyIvTGp1A=="/>
    </ext>
  </extLst>
</workbook>
</file>

<file path=xl/calcChain.xml><?xml version="1.0" encoding="utf-8"?>
<calcChain xmlns="http://schemas.openxmlformats.org/spreadsheetml/2006/main">
  <c r="D10" i="6" l="1"/>
  <c r="C21" i="6" s="1"/>
  <c r="D13" i="6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B17" i="9"/>
  <c r="B25" i="8"/>
  <c r="D24" i="8"/>
  <c r="E25" i="8" s="1"/>
  <c r="D13" i="8"/>
  <c r="D12" i="8"/>
  <c r="D25" i="8" s="1"/>
  <c r="D11" i="8"/>
  <c r="D9" i="8"/>
  <c r="C25" i="8" s="1"/>
  <c r="D8" i="8"/>
  <c r="H24" i="8" s="1"/>
  <c r="D7" i="8"/>
  <c r="D6" i="8"/>
  <c r="C26" i="7"/>
  <c r="B26" i="7"/>
  <c r="C25" i="7"/>
  <c r="B25" i="7"/>
  <c r="D13" i="7"/>
  <c r="D12" i="7"/>
  <c r="D11" i="7"/>
  <c r="D25" i="7" s="1"/>
  <c r="D8" i="7"/>
  <c r="H24" i="7" s="1"/>
  <c r="D7" i="7"/>
  <c r="A26" i="7" s="1"/>
  <c r="D6" i="7"/>
  <c r="H6" i="7" s="1"/>
  <c r="G36" i="9" s="1"/>
  <c r="J4" i="7"/>
  <c r="B21" i="6"/>
  <c r="A22" i="6"/>
  <c r="B22" i="6" s="1"/>
  <c r="H6" i="6"/>
  <c r="G26" i="9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18" i="5"/>
  <c r="B13" i="5"/>
  <c r="B11" i="5"/>
  <c r="B6" i="5"/>
  <c r="B4" i="5"/>
  <c r="C26" i="4"/>
  <c r="D25" i="4"/>
  <c r="D22" i="4"/>
  <c r="D21" i="4"/>
  <c r="D20" i="4"/>
  <c r="D13" i="4"/>
  <c r="D12" i="4"/>
  <c r="D26" i="4" s="1"/>
  <c r="D11" i="4"/>
  <c r="D9" i="4"/>
  <c r="D8" i="4"/>
  <c r="H25" i="4" s="1"/>
  <c r="D7" i="4"/>
  <c r="D6" i="4"/>
  <c r="H5" i="4" s="1"/>
  <c r="D5" i="4"/>
  <c r="B26" i="4" s="1"/>
  <c r="B23" i="3"/>
  <c r="B21" i="3"/>
  <c r="B17" i="3"/>
  <c r="B16" i="3"/>
  <c r="C13" i="3" s="1"/>
  <c r="K13" i="3"/>
  <c r="K14" i="3" s="1"/>
  <c r="K15" i="3" s="1"/>
  <c r="K16" i="3" s="1"/>
  <c r="K17" i="3" s="1"/>
  <c r="B13" i="3"/>
  <c r="B12" i="3"/>
  <c r="B10" i="3"/>
  <c r="C9" i="3"/>
  <c r="C8" i="3"/>
  <c r="K4" i="3"/>
  <c r="K5" i="3" s="1"/>
  <c r="K6" i="3" s="1"/>
  <c r="K7" i="3" s="1"/>
  <c r="K8" i="3" s="1"/>
  <c r="K9" i="3" s="1"/>
  <c r="K10" i="3" s="1"/>
  <c r="K11" i="3" s="1"/>
  <c r="K3" i="3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B3" i="3"/>
  <c r="J2" i="3"/>
  <c r="M2" i="3" s="1"/>
  <c r="H3" i="3" s="1"/>
  <c r="D23" i="2"/>
  <c r="E2" i="3" l="1"/>
  <c r="B20" i="3"/>
  <c r="M3" i="3"/>
  <c r="H4" i="3" s="1"/>
  <c r="J3" i="3"/>
  <c r="A27" i="4"/>
  <c r="E26" i="4"/>
  <c r="F26" i="4"/>
  <c r="G26" i="4" s="1"/>
  <c r="C7" i="3"/>
  <c r="C12" i="3"/>
  <c r="B17" i="5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12" i="9"/>
  <c r="B12" i="5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B19" i="3"/>
  <c r="C11" i="3"/>
  <c r="C10" i="3"/>
  <c r="C22" i="6"/>
  <c r="A23" i="6"/>
  <c r="D21" i="6"/>
  <c r="D22" i="6" s="1"/>
  <c r="E22" i="6" s="1"/>
  <c r="J4" i="6"/>
  <c r="H20" i="6"/>
  <c r="D20" i="6"/>
  <c r="H6" i="8"/>
  <c r="A26" i="8"/>
  <c r="J4" i="8"/>
  <c r="F25" i="7"/>
  <c r="G25" i="7" s="1"/>
  <c r="A27" i="7"/>
  <c r="D26" i="7"/>
  <c r="F25" i="8"/>
  <c r="G25" i="8" s="1"/>
  <c r="D24" i="7"/>
  <c r="E25" i="7" s="1"/>
  <c r="D17" i="9"/>
  <c r="E21" i="6" l="1"/>
  <c r="E26" i="7"/>
  <c r="H25" i="7"/>
  <c r="E17" i="9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C17" i="9"/>
  <c r="F21" i="6"/>
  <c r="H21" i="6" s="1"/>
  <c r="C23" i="6"/>
  <c r="A24" i="6"/>
  <c r="D23" i="6"/>
  <c r="E23" i="6" s="1"/>
  <c r="B23" i="6"/>
  <c r="A28" i="4"/>
  <c r="D27" i="4"/>
  <c r="E27" i="4" s="1"/>
  <c r="C27" i="4"/>
  <c r="B27" i="4"/>
  <c r="E26" i="8"/>
  <c r="D26" i="8"/>
  <c r="C26" i="8"/>
  <c r="B26" i="8"/>
  <c r="A27" i="8"/>
  <c r="A28" i="7"/>
  <c r="D27" i="7"/>
  <c r="E27" i="7" s="1"/>
  <c r="C27" i="7"/>
  <c r="B27" i="7"/>
  <c r="F17" i="5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H26" i="4"/>
  <c r="H25" i="8"/>
  <c r="M4" i="3"/>
  <c r="H5" i="3" s="1"/>
  <c r="J4" i="3"/>
  <c r="F27" i="4" l="1"/>
  <c r="G27" i="4" s="1"/>
  <c r="F26" i="8"/>
  <c r="G26" i="8" s="1"/>
  <c r="A29" i="4"/>
  <c r="D28" i="4"/>
  <c r="C28" i="4"/>
  <c r="B28" i="4"/>
  <c r="G21" i="6"/>
  <c r="C24" i="6"/>
  <c r="A25" i="6"/>
  <c r="D24" i="6"/>
  <c r="E24" i="6" s="1"/>
  <c r="B24" i="6"/>
  <c r="E27" i="8"/>
  <c r="D27" i="8"/>
  <c r="C27" i="8"/>
  <c r="B27" i="8"/>
  <c r="A28" i="8"/>
  <c r="F22" i="6"/>
  <c r="H22" i="6" s="1"/>
  <c r="C18" i="9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F17" i="9"/>
  <c r="B18" i="9" s="1"/>
  <c r="A29" i="7"/>
  <c r="D28" i="7"/>
  <c r="E28" i="7" s="1"/>
  <c r="C28" i="7"/>
  <c r="B28" i="7"/>
  <c r="J5" i="3"/>
  <c r="M5" i="3" s="1"/>
  <c r="H6" i="3" s="1"/>
  <c r="F26" i="7"/>
  <c r="H27" i="4" l="1"/>
  <c r="F28" i="4" s="1"/>
  <c r="G28" i="4" s="1"/>
  <c r="H26" i="8"/>
  <c r="F27" i="8" s="1"/>
  <c r="G27" i="8" s="1"/>
  <c r="J6" i="3"/>
  <c r="M6" i="3" s="1"/>
  <c r="H7" i="3" s="1"/>
  <c r="H26" i="7"/>
  <c r="G22" i="6"/>
  <c r="E28" i="4"/>
  <c r="D28" i="8"/>
  <c r="C28" i="8"/>
  <c r="B28" i="8"/>
  <c r="A29" i="8"/>
  <c r="G26" i="7"/>
  <c r="A30" i="7"/>
  <c r="E29" i="7"/>
  <c r="D29" i="7"/>
  <c r="C29" i="7"/>
  <c r="B29" i="7"/>
  <c r="A30" i="4"/>
  <c r="D29" i="4"/>
  <c r="C29" i="4"/>
  <c r="B29" i="4"/>
  <c r="F23" i="6"/>
  <c r="H23" i="6" s="1"/>
  <c r="D18" i="9"/>
  <c r="F18" i="9" s="1"/>
  <c r="B19" i="9" s="1"/>
  <c r="C25" i="6"/>
  <c r="A26" i="6"/>
  <c r="D25" i="6"/>
  <c r="E25" i="6" s="1"/>
  <c r="B25" i="6"/>
  <c r="G23" i="6" l="1"/>
  <c r="H27" i="8"/>
  <c r="F28" i="8" s="1"/>
  <c r="G28" i="8" s="1"/>
  <c r="H28" i="4"/>
  <c r="F29" i="4" s="1"/>
  <c r="G29" i="4" s="1"/>
  <c r="F19" i="9"/>
  <c r="B20" i="9" s="1"/>
  <c r="D19" i="9"/>
  <c r="M7" i="3"/>
  <c r="H8" i="3" s="1"/>
  <c r="J7" i="3"/>
  <c r="E29" i="4"/>
  <c r="E29" i="8"/>
  <c r="D29" i="8"/>
  <c r="C29" i="8"/>
  <c r="B29" i="8"/>
  <c r="A30" i="8"/>
  <c r="F27" i="7"/>
  <c r="H27" i="7" s="1"/>
  <c r="F24" i="6"/>
  <c r="H24" i="6" s="1"/>
  <c r="E28" i="8"/>
  <c r="A31" i="4"/>
  <c r="D30" i="4"/>
  <c r="E30" i="4" s="1"/>
  <c r="C30" i="4"/>
  <c r="B30" i="4"/>
  <c r="A31" i="7"/>
  <c r="E30" i="7"/>
  <c r="D30" i="7"/>
  <c r="C30" i="7"/>
  <c r="B30" i="7"/>
  <c r="C26" i="6"/>
  <c r="A27" i="6"/>
  <c r="B26" i="6"/>
  <c r="D26" i="6"/>
  <c r="E26" i="6" s="1"/>
  <c r="H29" i="4" l="1"/>
  <c r="F30" i="4" s="1"/>
  <c r="H30" i="4" s="1"/>
  <c r="H28" i="8"/>
  <c r="F29" i="8" s="1"/>
  <c r="H29" i="8" s="1"/>
  <c r="F28" i="7"/>
  <c r="H28" i="7" s="1"/>
  <c r="C27" i="6"/>
  <c r="A28" i="6"/>
  <c r="B27" i="6"/>
  <c r="D27" i="6"/>
  <c r="E27" i="6" s="1"/>
  <c r="A32" i="7"/>
  <c r="E31" i="7"/>
  <c r="D31" i="7"/>
  <c r="C31" i="7"/>
  <c r="B31" i="7"/>
  <c r="A32" i="4"/>
  <c r="D31" i="4"/>
  <c r="C31" i="4"/>
  <c r="B31" i="4"/>
  <c r="G27" i="7"/>
  <c r="M8" i="3"/>
  <c r="H9" i="3" s="1"/>
  <c r="J8" i="3"/>
  <c r="F25" i="6"/>
  <c r="G25" i="6" s="1"/>
  <c r="D20" i="9"/>
  <c r="F20" i="9" s="1"/>
  <c r="B21" i="9" s="1"/>
  <c r="E30" i="8"/>
  <c r="D30" i="8"/>
  <c r="C30" i="8"/>
  <c r="B30" i="8"/>
  <c r="A31" i="8"/>
  <c r="G24" i="6"/>
  <c r="G28" i="7" l="1"/>
  <c r="F31" i="4"/>
  <c r="G31" i="4" s="1"/>
  <c r="F30" i="8"/>
  <c r="G30" i="8" s="1"/>
  <c r="G30" i="4"/>
  <c r="G29" i="8"/>
  <c r="D21" i="9"/>
  <c r="F21" i="9" s="1"/>
  <c r="B22" i="9" s="1"/>
  <c r="E31" i="4"/>
  <c r="D31" i="8"/>
  <c r="E31" i="8" s="1"/>
  <c r="C31" i="8"/>
  <c r="B31" i="8"/>
  <c r="A32" i="8"/>
  <c r="H25" i="6"/>
  <c r="A33" i="4"/>
  <c r="D32" i="4"/>
  <c r="E32" i="4" s="1"/>
  <c r="C32" i="4"/>
  <c r="B32" i="4"/>
  <c r="A33" i="7"/>
  <c r="D32" i="7"/>
  <c r="E32" i="7" s="1"/>
  <c r="C32" i="7"/>
  <c r="B32" i="7"/>
  <c r="C28" i="6"/>
  <c r="A29" i="6"/>
  <c r="B28" i="6"/>
  <c r="D28" i="6"/>
  <c r="E28" i="6" s="1"/>
  <c r="J9" i="3"/>
  <c r="M9" i="3"/>
  <c r="H10" i="3" s="1"/>
  <c r="F29" i="7"/>
  <c r="H31" i="4" l="1"/>
  <c r="F32" i="4" s="1"/>
  <c r="G32" i="4" s="1"/>
  <c r="H30" i="8"/>
  <c r="F31" i="8" s="1"/>
  <c r="G31" i="8" s="1"/>
  <c r="D22" i="9"/>
  <c r="F22" i="9" s="1"/>
  <c r="B23" i="9" s="1"/>
  <c r="D32" i="8"/>
  <c r="E32" i="8" s="1"/>
  <c r="C32" i="8"/>
  <c r="B32" i="8"/>
  <c r="A33" i="8"/>
  <c r="F26" i="6"/>
  <c r="H26" i="6" s="1"/>
  <c r="G29" i="7"/>
  <c r="H29" i="7"/>
  <c r="J10" i="3"/>
  <c r="M10" i="3"/>
  <c r="H11" i="3" s="1"/>
  <c r="C29" i="6"/>
  <c r="A30" i="6"/>
  <c r="D29" i="6"/>
  <c r="E29" i="6" s="1"/>
  <c r="B29" i="6"/>
  <c r="A34" i="7"/>
  <c r="D33" i="7"/>
  <c r="E33" i="7" s="1"/>
  <c r="C33" i="7"/>
  <c r="B33" i="7"/>
  <c r="A34" i="4"/>
  <c r="D33" i="4"/>
  <c r="E33" i="4" s="1"/>
  <c r="C33" i="4"/>
  <c r="B33" i="4"/>
  <c r="H32" i="4" l="1"/>
  <c r="H31" i="8"/>
  <c r="F32" i="8" s="1"/>
  <c r="D23" i="9"/>
  <c r="F23" i="9" s="1"/>
  <c r="B24" i="9" s="1"/>
  <c r="G26" i="6"/>
  <c r="A35" i="7"/>
  <c r="D34" i="7"/>
  <c r="E34" i="7" s="1"/>
  <c r="C34" i="7"/>
  <c r="B34" i="7"/>
  <c r="J11" i="3"/>
  <c r="M11" i="3" s="1"/>
  <c r="H12" i="3" s="1"/>
  <c r="A35" i="4"/>
  <c r="D34" i="4"/>
  <c r="E34" i="4" s="1"/>
  <c r="C34" i="4"/>
  <c r="B34" i="4"/>
  <c r="D33" i="8"/>
  <c r="E33" i="8" s="1"/>
  <c r="C33" i="8"/>
  <c r="B33" i="8"/>
  <c r="A34" i="8"/>
  <c r="C30" i="6"/>
  <c r="A31" i="6"/>
  <c r="D30" i="6"/>
  <c r="E30" i="6" s="1"/>
  <c r="B30" i="6"/>
  <c r="F30" i="7"/>
  <c r="H30" i="7" s="1"/>
  <c r="F27" i="6"/>
  <c r="G27" i="6" s="1"/>
  <c r="F33" i="4" l="1"/>
  <c r="G33" i="4" s="1"/>
  <c r="G32" i="8"/>
  <c r="H32" i="8"/>
  <c r="F33" i="8" s="1"/>
  <c r="G33" i="8" s="1"/>
  <c r="F31" i="7"/>
  <c r="H31" i="7" s="1"/>
  <c r="J12" i="3"/>
  <c r="M12" i="3" s="1"/>
  <c r="H13" i="3" s="1"/>
  <c r="D24" i="9"/>
  <c r="F24" i="9"/>
  <c r="B25" i="9" s="1"/>
  <c r="A36" i="7"/>
  <c r="D35" i="7"/>
  <c r="E35" i="7" s="1"/>
  <c r="C35" i="7"/>
  <c r="B35" i="7"/>
  <c r="H27" i="6"/>
  <c r="C31" i="6"/>
  <c r="A32" i="6"/>
  <c r="D31" i="6"/>
  <c r="E31" i="6" s="1"/>
  <c r="B31" i="6"/>
  <c r="E34" i="8"/>
  <c r="D34" i="8"/>
  <c r="C34" i="8"/>
  <c r="B34" i="8"/>
  <c r="A35" i="8"/>
  <c r="G30" i="7"/>
  <c r="A36" i="4"/>
  <c r="D35" i="4"/>
  <c r="E35" i="4" s="1"/>
  <c r="C35" i="4"/>
  <c r="B35" i="4"/>
  <c r="G31" i="7" l="1"/>
  <c r="H33" i="4"/>
  <c r="F34" i="4" s="1"/>
  <c r="H34" i="4" s="1"/>
  <c r="F35" i="4" s="1"/>
  <c r="J13" i="3"/>
  <c r="M13" i="3" s="1"/>
  <c r="H14" i="3" s="1"/>
  <c r="F32" i="7"/>
  <c r="A37" i="4"/>
  <c r="D36" i="4"/>
  <c r="E36" i="4" s="1"/>
  <c r="C36" i="4"/>
  <c r="B36" i="4"/>
  <c r="D25" i="9"/>
  <c r="F25" i="9" s="1"/>
  <c r="B26" i="9" s="1"/>
  <c r="E35" i="8"/>
  <c r="D35" i="8"/>
  <c r="C35" i="8"/>
  <c r="B35" i="8"/>
  <c r="A36" i="8"/>
  <c r="H33" i="8"/>
  <c r="A37" i="7"/>
  <c r="D36" i="7"/>
  <c r="E36" i="7" s="1"/>
  <c r="C36" i="7"/>
  <c r="B36" i="7"/>
  <c r="C32" i="6"/>
  <c r="A33" i="6"/>
  <c r="D32" i="6"/>
  <c r="E32" i="6" s="1"/>
  <c r="B32" i="6"/>
  <c r="F28" i="6"/>
  <c r="G34" i="4" l="1"/>
  <c r="D26" i="9"/>
  <c r="F26" i="9" s="1"/>
  <c r="B27" i="9" s="1"/>
  <c r="J14" i="3"/>
  <c r="M14" i="3" s="1"/>
  <c r="H15" i="3" s="1"/>
  <c r="F34" i="8"/>
  <c r="A38" i="7"/>
  <c r="D37" i="7"/>
  <c r="E37" i="7" s="1"/>
  <c r="C37" i="7"/>
  <c r="B37" i="7"/>
  <c r="A38" i="4"/>
  <c r="E37" i="4"/>
  <c r="D37" i="4"/>
  <c r="C37" i="4"/>
  <c r="B37" i="4"/>
  <c r="E36" i="8"/>
  <c r="D36" i="8"/>
  <c r="C36" i="8"/>
  <c r="B36" i="8"/>
  <c r="A37" i="8"/>
  <c r="G32" i="7"/>
  <c r="G35" i="4"/>
  <c r="H35" i="4"/>
  <c r="H32" i="7"/>
  <c r="G28" i="6"/>
  <c r="H28" i="6"/>
  <c r="C33" i="6"/>
  <c r="A34" i="6"/>
  <c r="D33" i="6"/>
  <c r="E33" i="6" s="1"/>
  <c r="B33" i="6"/>
  <c r="F36" i="4" l="1"/>
  <c r="J15" i="3"/>
  <c r="M15" i="3" s="1"/>
  <c r="H16" i="3" s="1"/>
  <c r="D27" i="9"/>
  <c r="F27" i="9" s="1"/>
  <c r="B28" i="9" s="1"/>
  <c r="E38" i="4"/>
  <c r="A39" i="4"/>
  <c r="D38" i="4"/>
  <c r="C38" i="4"/>
  <c r="B38" i="4"/>
  <c r="A39" i="7"/>
  <c r="D38" i="7"/>
  <c r="E38" i="7" s="1"/>
  <c r="C38" i="7"/>
  <c r="B38" i="7"/>
  <c r="G34" i="8"/>
  <c r="H34" i="8"/>
  <c r="E37" i="8"/>
  <c r="D37" i="8"/>
  <c r="C37" i="8"/>
  <c r="B37" i="8"/>
  <c r="A38" i="8"/>
  <c r="F29" i="6"/>
  <c r="H29" i="6" s="1"/>
  <c r="F33" i="7"/>
  <c r="H33" i="7" s="1"/>
  <c r="C34" i="6"/>
  <c r="A35" i="6"/>
  <c r="B34" i="6"/>
  <c r="D34" i="6"/>
  <c r="E34" i="6" s="1"/>
  <c r="F30" i="6" l="1"/>
  <c r="G30" i="6" s="1"/>
  <c r="G29" i="6"/>
  <c r="G36" i="4"/>
  <c r="H36" i="4"/>
  <c r="D28" i="9"/>
  <c r="F28" i="9" s="1"/>
  <c r="B29" i="9" s="1"/>
  <c r="J16" i="3"/>
  <c r="M16" i="3" s="1"/>
  <c r="H17" i="3" s="1"/>
  <c r="E38" i="8"/>
  <c r="D38" i="8"/>
  <c r="C38" i="8"/>
  <c r="B38" i="8"/>
  <c r="A39" i="8"/>
  <c r="F35" i="8"/>
  <c r="F34" i="7"/>
  <c r="A40" i="7"/>
  <c r="D39" i="7"/>
  <c r="E39" i="7" s="1"/>
  <c r="C39" i="7"/>
  <c r="B39" i="7"/>
  <c r="G33" i="7"/>
  <c r="C35" i="6"/>
  <c r="A36" i="6"/>
  <c r="B35" i="6"/>
  <c r="D35" i="6"/>
  <c r="E35" i="6" s="1"/>
  <c r="H8" i="6" s="1"/>
  <c r="C39" i="4"/>
  <c r="A40" i="4"/>
  <c r="B39" i="4"/>
  <c r="E39" i="4"/>
  <c r="D39" i="4"/>
  <c r="H30" i="6" l="1"/>
  <c r="F37" i="4"/>
  <c r="H37" i="4" s="1"/>
  <c r="J17" i="3"/>
  <c r="M17" i="3"/>
  <c r="D29" i="9"/>
  <c r="F29" i="9" s="1"/>
  <c r="B30" i="9" s="1"/>
  <c r="H34" i="7"/>
  <c r="G35" i="8"/>
  <c r="H35" i="8"/>
  <c r="G34" i="7"/>
  <c r="C40" i="4"/>
  <c r="A41" i="4"/>
  <c r="D40" i="4"/>
  <c r="E40" i="4" s="1"/>
  <c r="B40" i="4"/>
  <c r="D39" i="8"/>
  <c r="E39" i="8" s="1"/>
  <c r="C39" i="8"/>
  <c r="B39" i="8"/>
  <c r="A40" i="8"/>
  <c r="C36" i="6"/>
  <c r="A37" i="6"/>
  <c r="H36" i="6"/>
  <c r="G36" i="6"/>
  <c r="F36" i="6"/>
  <c r="E36" i="6"/>
  <c r="B36" i="6"/>
  <c r="D36" i="6"/>
  <c r="A41" i="7"/>
  <c r="D40" i="7"/>
  <c r="E40" i="7" s="1"/>
  <c r="C40" i="7"/>
  <c r="B40" i="7"/>
  <c r="F31" i="6" l="1"/>
  <c r="H31" i="6" s="1"/>
  <c r="F38" i="4"/>
  <c r="H38" i="4" s="1"/>
  <c r="G37" i="4"/>
  <c r="D30" i="9"/>
  <c r="F30" i="9" s="1"/>
  <c r="B31" i="9" s="1"/>
  <c r="F35" i="7"/>
  <c r="E40" i="8"/>
  <c r="D40" i="8"/>
  <c r="C40" i="8"/>
  <c r="B40" i="8"/>
  <c r="A41" i="8"/>
  <c r="F36" i="8"/>
  <c r="A42" i="7"/>
  <c r="D41" i="7"/>
  <c r="E41" i="7" s="1"/>
  <c r="C41" i="7"/>
  <c r="B41" i="7"/>
  <c r="C37" i="6"/>
  <c r="A38" i="6"/>
  <c r="H37" i="6"/>
  <c r="G37" i="6"/>
  <c r="F37" i="6"/>
  <c r="E37" i="6"/>
  <c r="D37" i="6"/>
  <c r="B37" i="6"/>
  <c r="C41" i="4"/>
  <c r="A42" i="4"/>
  <c r="B41" i="4"/>
  <c r="E41" i="4"/>
  <c r="D41" i="4"/>
  <c r="F32" i="6" l="1"/>
  <c r="H32" i="6" s="1"/>
  <c r="G31" i="6"/>
  <c r="F39" i="4"/>
  <c r="H39" i="4" s="1"/>
  <c r="G38" i="4"/>
  <c r="D31" i="9"/>
  <c r="F31" i="9" s="1"/>
  <c r="B32" i="9" s="1"/>
  <c r="H36" i="8"/>
  <c r="G35" i="7"/>
  <c r="H35" i="7"/>
  <c r="D41" i="8"/>
  <c r="E41" i="8" s="1"/>
  <c r="C41" i="8"/>
  <c r="B41" i="8"/>
  <c r="A42" i="8"/>
  <c r="C42" i="4"/>
  <c r="A43" i="4"/>
  <c r="E42" i="4"/>
  <c r="D42" i="4"/>
  <c r="B42" i="4"/>
  <c r="C38" i="6"/>
  <c r="A39" i="6"/>
  <c r="H38" i="6"/>
  <c r="G38" i="6"/>
  <c r="F38" i="6"/>
  <c r="E38" i="6"/>
  <c r="D38" i="6"/>
  <c r="B38" i="6"/>
  <c r="G36" i="8"/>
  <c r="A43" i="7"/>
  <c r="D42" i="7"/>
  <c r="E42" i="7" s="1"/>
  <c r="H8" i="7" s="1"/>
  <c r="C42" i="7"/>
  <c r="D18" i="7" s="1"/>
  <c r="B42" i="7"/>
  <c r="G32" i="6" l="1"/>
  <c r="F33" i="6"/>
  <c r="G39" i="4"/>
  <c r="F40" i="4"/>
  <c r="H40" i="4" s="1"/>
  <c r="D32" i="9"/>
  <c r="F32" i="9" s="1"/>
  <c r="B33" i="9" s="1"/>
  <c r="C39" i="6"/>
  <c r="A40" i="6"/>
  <c r="H39" i="6"/>
  <c r="G39" i="6"/>
  <c r="F39" i="6"/>
  <c r="D39" i="6"/>
  <c r="E39" i="6"/>
  <c r="B39" i="6"/>
  <c r="F37" i="8"/>
  <c r="F36" i="7"/>
  <c r="C43" i="4"/>
  <c r="A44" i="4"/>
  <c r="B43" i="4"/>
  <c r="D43" i="4"/>
  <c r="E43" i="4" s="1"/>
  <c r="A44" i="7"/>
  <c r="H43" i="7"/>
  <c r="G43" i="7"/>
  <c r="F43" i="7"/>
  <c r="E43" i="7"/>
  <c r="D43" i="7"/>
  <c r="C43" i="7"/>
  <c r="B43" i="7"/>
  <c r="E42" i="8"/>
  <c r="D42" i="8"/>
  <c r="C42" i="8"/>
  <c r="B42" i="8"/>
  <c r="A43" i="8"/>
  <c r="G33" i="6" l="1"/>
  <c r="H33" i="6"/>
  <c r="F41" i="4"/>
  <c r="H41" i="4" s="1"/>
  <c r="G40" i="4"/>
  <c r="D33" i="9"/>
  <c r="F33" i="9" s="1"/>
  <c r="B34" i="9" s="1"/>
  <c r="A45" i="7"/>
  <c r="H44" i="7"/>
  <c r="G44" i="7"/>
  <c r="F44" i="7"/>
  <c r="E44" i="7"/>
  <c r="D44" i="7"/>
  <c r="C44" i="7"/>
  <c r="B44" i="7"/>
  <c r="G36" i="7"/>
  <c r="H36" i="7"/>
  <c r="E43" i="8"/>
  <c r="D43" i="8"/>
  <c r="C43" i="8"/>
  <c r="B43" i="8"/>
  <c r="A44" i="8"/>
  <c r="G37" i="8"/>
  <c r="C40" i="6"/>
  <c r="A41" i="6"/>
  <c r="H40" i="6"/>
  <c r="G40" i="6"/>
  <c r="F40" i="6"/>
  <c r="D40" i="6"/>
  <c r="B40" i="6"/>
  <c r="E40" i="6"/>
  <c r="H37" i="8"/>
  <c r="C44" i="4"/>
  <c r="A45" i="4"/>
  <c r="B44" i="4"/>
  <c r="D44" i="4"/>
  <c r="E44" i="4" s="1"/>
  <c r="F34" i="6" l="1"/>
  <c r="F42" i="4"/>
  <c r="H42" i="4" s="1"/>
  <c r="G41" i="4"/>
  <c r="C45" i="4"/>
  <c r="A46" i="4"/>
  <c r="B45" i="4"/>
  <c r="D45" i="4"/>
  <c r="E45" i="4" s="1"/>
  <c r="A46" i="7"/>
  <c r="H45" i="7"/>
  <c r="G45" i="7"/>
  <c r="F45" i="7"/>
  <c r="E45" i="7"/>
  <c r="D45" i="7"/>
  <c r="C45" i="7"/>
  <c r="B45" i="7"/>
  <c r="F37" i="7"/>
  <c r="H37" i="7" s="1"/>
  <c r="C41" i="6"/>
  <c r="A42" i="6"/>
  <c r="H41" i="6"/>
  <c r="G41" i="6"/>
  <c r="F41" i="6"/>
  <c r="D41" i="6"/>
  <c r="B41" i="6"/>
  <c r="E41" i="6"/>
  <c r="D44" i="8"/>
  <c r="E44" i="8" s="1"/>
  <c r="H8" i="8" s="1"/>
  <c r="C44" i="8"/>
  <c r="D18" i="8" s="1"/>
  <c r="B44" i="8"/>
  <c r="A45" i="8"/>
  <c r="D34" i="9"/>
  <c r="F34" i="9" s="1"/>
  <c r="B35" i="9" s="1"/>
  <c r="F38" i="8"/>
  <c r="G34" i="6" l="1"/>
  <c r="H34" i="6"/>
  <c r="F43" i="4"/>
  <c r="G42" i="4"/>
  <c r="D35" i="9"/>
  <c r="F35" i="9" s="1"/>
  <c r="B36" i="9" s="1"/>
  <c r="F38" i="7"/>
  <c r="G38" i="7" s="1"/>
  <c r="C42" i="6"/>
  <c r="A43" i="6"/>
  <c r="H42" i="6"/>
  <c r="G42" i="6"/>
  <c r="F42" i="6"/>
  <c r="E42" i="6"/>
  <c r="B42" i="6"/>
  <c r="D42" i="6"/>
  <c r="G38" i="8"/>
  <c r="C46" i="4"/>
  <c r="A47" i="4"/>
  <c r="B46" i="4"/>
  <c r="D46" i="4"/>
  <c r="E46" i="4" s="1"/>
  <c r="G37" i="7"/>
  <c r="A47" i="7"/>
  <c r="H46" i="7"/>
  <c r="G46" i="7"/>
  <c r="F46" i="7"/>
  <c r="E46" i="7"/>
  <c r="D46" i="7"/>
  <c r="C46" i="7"/>
  <c r="B46" i="7"/>
  <c r="H38" i="8"/>
  <c r="F45" i="8"/>
  <c r="E45" i="8"/>
  <c r="D45" i="8"/>
  <c r="C45" i="8"/>
  <c r="B45" i="8"/>
  <c r="A46" i="8"/>
  <c r="G45" i="8"/>
  <c r="H45" i="8"/>
  <c r="F35" i="6" l="1"/>
  <c r="G35" i="6" s="1"/>
  <c r="H10" i="6" s="1"/>
  <c r="G43" i="4"/>
  <c r="H43" i="4"/>
  <c r="D36" i="9"/>
  <c r="F36" i="9" s="1"/>
  <c r="B37" i="9" s="1"/>
  <c r="F46" i="8"/>
  <c r="E46" i="8"/>
  <c r="D46" i="8"/>
  <c r="C46" i="8"/>
  <c r="B46" i="8"/>
  <c r="A47" i="8"/>
  <c r="G46" i="8"/>
  <c r="H46" i="8"/>
  <c r="C43" i="6"/>
  <c r="A44" i="6"/>
  <c r="H43" i="6"/>
  <c r="G43" i="6"/>
  <c r="F43" i="6"/>
  <c r="B43" i="6"/>
  <c r="E43" i="6"/>
  <c r="D43" i="6"/>
  <c r="C47" i="4"/>
  <c r="A48" i="4"/>
  <c r="B47" i="4"/>
  <c r="D47" i="4"/>
  <c r="E47" i="4" s="1"/>
  <c r="H38" i="7"/>
  <c r="F39" i="8"/>
  <c r="H39" i="8" s="1"/>
  <c r="A48" i="7"/>
  <c r="H47" i="7"/>
  <c r="G47" i="7"/>
  <c r="F47" i="7"/>
  <c r="E47" i="7"/>
  <c r="D47" i="7"/>
  <c r="C47" i="7"/>
  <c r="B47" i="7"/>
  <c r="H35" i="6" l="1"/>
  <c r="H7" i="6" s="1"/>
  <c r="F44" i="4"/>
  <c r="F40" i="8"/>
  <c r="G40" i="8" s="1"/>
  <c r="D37" i="9"/>
  <c r="F37" i="9" s="1"/>
  <c r="B38" i="9" s="1"/>
  <c r="C44" i="6"/>
  <c r="A45" i="6"/>
  <c r="H44" i="6"/>
  <c r="G44" i="6"/>
  <c r="F44" i="6"/>
  <c r="E44" i="6"/>
  <c r="B44" i="6"/>
  <c r="D44" i="6"/>
  <c r="F39" i="7"/>
  <c r="G39" i="8"/>
  <c r="A49" i="7"/>
  <c r="H48" i="7"/>
  <c r="G48" i="7"/>
  <c r="F48" i="7"/>
  <c r="E48" i="7"/>
  <c r="D48" i="7"/>
  <c r="C48" i="7"/>
  <c r="B48" i="7"/>
  <c r="C48" i="4"/>
  <c r="A49" i="4"/>
  <c r="D48" i="4"/>
  <c r="E48" i="4" s="1"/>
  <c r="B48" i="4"/>
  <c r="F47" i="8"/>
  <c r="E47" i="8"/>
  <c r="D47" i="8"/>
  <c r="C47" i="8"/>
  <c r="B47" i="8"/>
  <c r="A48" i="8"/>
  <c r="G47" i="8"/>
  <c r="H47" i="8"/>
  <c r="G44" i="4" l="1"/>
  <c r="H44" i="4"/>
  <c r="A50" i="7"/>
  <c r="H49" i="7"/>
  <c r="G49" i="7"/>
  <c r="F49" i="7"/>
  <c r="E49" i="7"/>
  <c r="D49" i="7"/>
  <c r="C49" i="7"/>
  <c r="B49" i="7"/>
  <c r="C49" i="4"/>
  <c r="D18" i="4" s="1"/>
  <c r="A50" i="4"/>
  <c r="B49" i="4"/>
  <c r="D49" i="4"/>
  <c r="E49" i="4" s="1"/>
  <c r="H8" i="4" s="1"/>
  <c r="D38" i="9"/>
  <c r="F38" i="9" s="1"/>
  <c r="B39" i="9" s="1"/>
  <c r="F48" i="8"/>
  <c r="E48" i="8"/>
  <c r="D48" i="8"/>
  <c r="C48" i="8"/>
  <c r="B48" i="8"/>
  <c r="A49" i="8"/>
  <c r="G48" i="8"/>
  <c r="H48" i="8"/>
  <c r="C45" i="6"/>
  <c r="A46" i="6"/>
  <c r="H45" i="6"/>
  <c r="G45" i="6"/>
  <c r="F45" i="6"/>
  <c r="E45" i="6"/>
  <c r="D45" i="6"/>
  <c r="B45" i="6"/>
  <c r="G39" i="7"/>
  <c r="H39" i="7"/>
  <c r="H40" i="8"/>
  <c r="F45" i="4" l="1"/>
  <c r="F50" i="4"/>
  <c r="C50" i="4"/>
  <c r="A51" i="4"/>
  <c r="H50" i="4"/>
  <c r="D50" i="4"/>
  <c r="E50" i="4"/>
  <c r="B50" i="4"/>
  <c r="G50" i="4"/>
  <c r="C46" i="6"/>
  <c r="A47" i="6"/>
  <c r="H46" i="6"/>
  <c r="G46" i="6"/>
  <c r="F46" i="6"/>
  <c r="E46" i="6"/>
  <c r="D46" i="6"/>
  <c r="B46" i="6"/>
  <c r="D39" i="9"/>
  <c r="F39" i="9" s="1"/>
  <c r="B40" i="9" s="1"/>
  <c r="F49" i="8"/>
  <c r="E49" i="8"/>
  <c r="D49" i="8"/>
  <c r="C49" i="8"/>
  <c r="B49" i="8"/>
  <c r="A50" i="8"/>
  <c r="G49" i="8"/>
  <c r="H49" i="8"/>
  <c r="F41" i="8"/>
  <c r="H41" i="8" s="1"/>
  <c r="F40" i="7"/>
  <c r="A51" i="7"/>
  <c r="H50" i="7"/>
  <c r="G50" i="7"/>
  <c r="F50" i="7"/>
  <c r="E50" i="7"/>
  <c r="D50" i="7"/>
  <c r="C50" i="7"/>
  <c r="B50" i="7"/>
  <c r="G45" i="4" l="1"/>
  <c r="H45" i="4"/>
  <c r="F42" i="8"/>
  <c r="H42" i="8" s="1"/>
  <c r="G40" i="7"/>
  <c r="F51" i="4"/>
  <c r="C51" i="4"/>
  <c r="A52" i="4"/>
  <c r="H51" i="4"/>
  <c r="B51" i="4"/>
  <c r="G51" i="4"/>
  <c r="E51" i="4"/>
  <c r="D51" i="4"/>
  <c r="H40" i="7"/>
  <c r="C47" i="6"/>
  <c r="A48" i="6"/>
  <c r="H47" i="6"/>
  <c r="G47" i="6"/>
  <c r="F47" i="6"/>
  <c r="D47" i="6"/>
  <c r="E47" i="6"/>
  <c r="B47" i="6"/>
  <c r="D40" i="9"/>
  <c r="F40" i="9" s="1"/>
  <c r="B41" i="9" s="1"/>
  <c r="G41" i="8"/>
  <c r="F50" i="8"/>
  <c r="E50" i="8"/>
  <c r="D50" i="8"/>
  <c r="C50" i="8"/>
  <c r="B50" i="8"/>
  <c r="A51" i="8"/>
  <c r="G50" i="8"/>
  <c r="H50" i="8"/>
  <c r="A52" i="7"/>
  <c r="H51" i="7"/>
  <c r="G51" i="7"/>
  <c r="F51" i="7"/>
  <c r="E51" i="7"/>
  <c r="D51" i="7"/>
  <c r="C51" i="7"/>
  <c r="B51" i="7"/>
  <c r="F46" i="4" l="1"/>
  <c r="G42" i="8"/>
  <c r="F43" i="8"/>
  <c r="C48" i="6"/>
  <c r="A49" i="6"/>
  <c r="H48" i="6"/>
  <c r="G48" i="6"/>
  <c r="F48" i="6"/>
  <c r="E48" i="6"/>
  <c r="D48" i="6"/>
  <c r="B48" i="6"/>
  <c r="F52" i="4"/>
  <c r="C52" i="4"/>
  <c r="A53" i="4"/>
  <c r="H52" i="4"/>
  <c r="E52" i="4"/>
  <c r="D52" i="4"/>
  <c r="B52" i="4"/>
  <c r="G52" i="4"/>
  <c r="D41" i="9"/>
  <c r="F41" i="9" s="1"/>
  <c r="B42" i="9" s="1"/>
  <c r="F41" i="7"/>
  <c r="G41" i="7" s="1"/>
  <c r="A53" i="7"/>
  <c r="H52" i="7"/>
  <c r="G52" i="7"/>
  <c r="F52" i="7"/>
  <c r="E52" i="7"/>
  <c r="D52" i="7"/>
  <c r="C52" i="7"/>
  <c r="B52" i="7"/>
  <c r="F51" i="8"/>
  <c r="E51" i="8"/>
  <c r="D51" i="8"/>
  <c r="C51" i="8"/>
  <c r="B51" i="8"/>
  <c r="A52" i="8"/>
  <c r="G51" i="8"/>
  <c r="H51" i="8"/>
  <c r="G46" i="4" l="1"/>
  <c r="H46" i="4"/>
  <c r="H41" i="7"/>
  <c r="C49" i="6"/>
  <c r="A50" i="6"/>
  <c r="H49" i="6"/>
  <c r="G49" i="6"/>
  <c r="F49" i="6"/>
  <c r="D49" i="6"/>
  <c r="B49" i="6"/>
  <c r="E49" i="6"/>
  <c r="F53" i="4"/>
  <c r="C53" i="4"/>
  <c r="A54" i="4"/>
  <c r="H53" i="4"/>
  <c r="B53" i="4"/>
  <c r="G53" i="4"/>
  <c r="E53" i="4"/>
  <c r="D53" i="4"/>
  <c r="D42" i="9"/>
  <c r="F42" i="9" s="1"/>
  <c r="B43" i="9" s="1"/>
  <c r="G43" i="8"/>
  <c r="H43" i="8"/>
  <c r="F52" i="8"/>
  <c r="E52" i="8"/>
  <c r="D52" i="8"/>
  <c r="C52" i="8"/>
  <c r="B52" i="8"/>
  <c r="A53" i="8"/>
  <c r="G52" i="8"/>
  <c r="H52" i="8"/>
  <c r="A54" i="7"/>
  <c r="H53" i="7"/>
  <c r="G53" i="7"/>
  <c r="F53" i="7"/>
  <c r="E53" i="7"/>
  <c r="D53" i="7"/>
  <c r="C53" i="7"/>
  <c r="B53" i="7"/>
  <c r="F47" i="4" l="1"/>
  <c r="D43" i="9"/>
  <c r="F43" i="9" s="1"/>
  <c r="B44" i="9" s="1"/>
  <c r="F54" i="4"/>
  <c r="C54" i="4"/>
  <c r="A55" i="4"/>
  <c r="H54" i="4"/>
  <c r="E54" i="4"/>
  <c r="D54" i="4"/>
  <c r="B54" i="4"/>
  <c r="G54" i="4"/>
  <c r="C50" i="6"/>
  <c r="A51" i="6"/>
  <c r="H50" i="6"/>
  <c r="G50" i="6"/>
  <c r="F50" i="6"/>
  <c r="E50" i="6"/>
  <c r="B50" i="6"/>
  <c r="D50" i="6"/>
  <c r="F44" i="8"/>
  <c r="G44" i="8" s="1"/>
  <c r="H9" i="8" s="1"/>
  <c r="F42" i="7"/>
  <c r="G42" i="7" s="1"/>
  <c r="H9" i="7" s="1"/>
  <c r="F53" i="8"/>
  <c r="E53" i="8"/>
  <c r="D53" i="8"/>
  <c r="C53" i="8"/>
  <c r="B53" i="8"/>
  <c r="A54" i="8"/>
  <c r="G53" i="8"/>
  <c r="H53" i="8"/>
  <c r="A55" i="7"/>
  <c r="H54" i="7"/>
  <c r="G54" i="7"/>
  <c r="F54" i="7"/>
  <c r="E54" i="7"/>
  <c r="D54" i="7"/>
  <c r="C54" i="7"/>
  <c r="B54" i="7"/>
  <c r="G47" i="4" l="1"/>
  <c r="H47" i="4"/>
  <c r="H44" i="8"/>
  <c r="H7" i="8" s="1"/>
  <c r="D44" i="9"/>
  <c r="F44" i="9" s="1"/>
  <c r="B45" i="9" s="1"/>
  <c r="H42" i="7"/>
  <c r="H7" i="7" s="1"/>
  <c r="F55" i="4"/>
  <c r="C55" i="4"/>
  <c r="A56" i="4"/>
  <c r="H55" i="4"/>
  <c r="B55" i="4"/>
  <c r="G55" i="4"/>
  <c r="E55" i="4"/>
  <c r="D55" i="4"/>
  <c r="C51" i="6"/>
  <c r="A52" i="6"/>
  <c r="H51" i="6"/>
  <c r="G51" i="6"/>
  <c r="F51" i="6"/>
  <c r="D51" i="6"/>
  <c r="B51" i="6"/>
  <c r="E51" i="6"/>
  <c r="F54" i="8"/>
  <c r="E54" i="8"/>
  <c r="D54" i="8"/>
  <c r="C54" i="8"/>
  <c r="B54" i="8"/>
  <c r="A55" i="8"/>
  <c r="G54" i="8"/>
  <c r="H54" i="8"/>
  <c r="A56" i="7"/>
  <c r="H55" i="7"/>
  <c r="G55" i="7"/>
  <c r="F55" i="7"/>
  <c r="E55" i="7"/>
  <c r="D55" i="7"/>
  <c r="C55" i="7"/>
  <c r="B55" i="7"/>
  <c r="F48" i="4" l="1"/>
  <c r="H48" i="4" s="1"/>
  <c r="D45" i="9"/>
  <c r="F45" i="9" s="1"/>
  <c r="B46" i="9" s="1"/>
  <c r="F56" i="4"/>
  <c r="C56" i="4"/>
  <c r="A57" i="4"/>
  <c r="H56" i="4"/>
  <c r="G56" i="4"/>
  <c r="E56" i="4"/>
  <c r="D56" i="4"/>
  <c r="B56" i="4"/>
  <c r="C52" i="6"/>
  <c r="A53" i="6"/>
  <c r="H52" i="6"/>
  <c r="G52" i="6"/>
  <c r="F52" i="6"/>
  <c r="E52" i="6"/>
  <c r="B52" i="6"/>
  <c r="D52" i="6"/>
  <c r="F55" i="8"/>
  <c r="E55" i="8"/>
  <c r="D55" i="8"/>
  <c r="C55" i="8"/>
  <c r="B55" i="8"/>
  <c r="A56" i="8"/>
  <c r="G55" i="8"/>
  <c r="H55" i="8"/>
  <c r="A57" i="7"/>
  <c r="H56" i="7"/>
  <c r="G56" i="7"/>
  <c r="F56" i="7"/>
  <c r="E56" i="7"/>
  <c r="D56" i="7"/>
  <c r="C56" i="7"/>
  <c r="B56" i="7"/>
  <c r="F49" i="4" l="1"/>
  <c r="H49" i="4" s="1"/>
  <c r="H7" i="4" s="1"/>
  <c r="B3" i="5" s="1"/>
  <c r="C17" i="5" s="1"/>
  <c r="G48" i="4"/>
  <c r="F57" i="4"/>
  <c r="C57" i="4"/>
  <c r="A58" i="4"/>
  <c r="H57" i="4"/>
  <c r="B57" i="4"/>
  <c r="G57" i="4"/>
  <c r="E57" i="4"/>
  <c r="D57" i="4"/>
  <c r="A58" i="7"/>
  <c r="H57" i="7"/>
  <c r="G57" i="7"/>
  <c r="F57" i="7"/>
  <c r="E57" i="7"/>
  <c r="D57" i="7"/>
  <c r="C57" i="7"/>
  <c r="B57" i="7"/>
  <c r="F56" i="8"/>
  <c r="E56" i="8"/>
  <c r="D56" i="8"/>
  <c r="C56" i="8"/>
  <c r="B56" i="8"/>
  <c r="A57" i="8"/>
  <c r="G56" i="8"/>
  <c r="H56" i="8"/>
  <c r="D46" i="9"/>
  <c r="F46" i="9" s="1"/>
  <c r="C53" i="6"/>
  <c r="A54" i="6"/>
  <c r="H53" i="6"/>
  <c r="G53" i="6"/>
  <c r="F53" i="6"/>
  <c r="E53" i="6"/>
  <c r="D53" i="6"/>
  <c r="B53" i="6"/>
  <c r="G49" i="4" l="1"/>
  <c r="H9" i="4" s="1"/>
  <c r="E17" i="5"/>
  <c r="G17" i="5" s="1"/>
  <c r="C18" i="5" s="1"/>
  <c r="E18" i="5" s="1"/>
  <c r="G18" i="5" s="1"/>
  <c r="C19" i="5" s="1"/>
  <c r="E19" i="5" s="1"/>
  <c r="G19" i="5" s="1"/>
  <c r="C20" i="5" s="1"/>
  <c r="E20" i="5" s="1"/>
  <c r="G20" i="5" s="1"/>
  <c r="C21" i="5" s="1"/>
  <c r="F58" i="4"/>
  <c r="C58" i="4"/>
  <c r="A59" i="4"/>
  <c r="H58" i="4"/>
  <c r="E58" i="4"/>
  <c r="D58" i="4"/>
  <c r="B58" i="4"/>
  <c r="G58" i="4"/>
  <c r="C54" i="6"/>
  <c r="A55" i="6"/>
  <c r="H54" i="6"/>
  <c r="G54" i="6"/>
  <c r="F54" i="6"/>
  <c r="B54" i="6"/>
  <c r="E54" i="6"/>
  <c r="D54" i="6"/>
  <c r="A59" i="7"/>
  <c r="H58" i="7"/>
  <c r="G58" i="7"/>
  <c r="F58" i="7"/>
  <c r="E58" i="7"/>
  <c r="D58" i="7"/>
  <c r="C58" i="7"/>
  <c r="B58" i="7"/>
  <c r="F57" i="8"/>
  <c r="E57" i="8"/>
  <c r="D57" i="8"/>
  <c r="C57" i="8"/>
  <c r="B57" i="8"/>
  <c r="A58" i="8"/>
  <c r="G57" i="8"/>
  <c r="H57" i="8"/>
  <c r="E21" i="5" l="1"/>
  <c r="G21" i="5" s="1"/>
  <c r="C22" i="5" s="1"/>
  <c r="F58" i="8"/>
  <c r="E58" i="8"/>
  <c r="D58" i="8"/>
  <c r="C58" i="8"/>
  <c r="B58" i="8"/>
  <c r="A59" i="8"/>
  <c r="G58" i="8"/>
  <c r="H58" i="8"/>
  <c r="F59" i="4"/>
  <c r="C59" i="4"/>
  <c r="A60" i="4"/>
  <c r="H59" i="4"/>
  <c r="B59" i="4"/>
  <c r="G59" i="4"/>
  <c r="E59" i="4"/>
  <c r="D59" i="4"/>
  <c r="C55" i="6"/>
  <c r="A56" i="6"/>
  <c r="H55" i="6"/>
  <c r="G55" i="6"/>
  <c r="F55" i="6"/>
  <c r="D55" i="6"/>
  <c r="E55" i="6"/>
  <c r="B55" i="6"/>
  <c r="A60" i="7"/>
  <c r="H59" i="7"/>
  <c r="G59" i="7"/>
  <c r="F59" i="7"/>
  <c r="E59" i="7"/>
  <c r="D59" i="7"/>
  <c r="C59" i="7"/>
  <c r="B59" i="7"/>
  <c r="E22" i="5" l="1"/>
  <c r="G22" i="5" s="1"/>
  <c r="C23" i="5" s="1"/>
  <c r="E23" i="5" s="1"/>
  <c r="G23" i="5" s="1"/>
  <c r="C24" i="5" s="1"/>
  <c r="E24" i="5" s="1"/>
  <c r="G24" i="5" s="1"/>
  <c r="C25" i="5" s="1"/>
  <c r="E25" i="5" s="1"/>
  <c r="G25" i="5" s="1"/>
  <c r="C26" i="5" s="1"/>
  <c r="E26" i="5" s="1"/>
  <c r="G26" i="5" s="1"/>
  <c r="C27" i="5" s="1"/>
  <c r="E27" i="5" s="1"/>
  <c r="G27" i="5" s="1"/>
  <c r="C28" i="5" s="1"/>
  <c r="E28" i="5" s="1"/>
  <c r="G28" i="5" s="1"/>
  <c r="C29" i="5" s="1"/>
  <c r="E29" i="5" s="1"/>
  <c r="G29" i="5" s="1"/>
  <c r="C30" i="5" s="1"/>
  <c r="E30" i="5" s="1"/>
  <c r="G30" i="5" s="1"/>
  <c r="C31" i="5" s="1"/>
  <c r="E31" i="5" s="1"/>
  <c r="G31" i="5" s="1"/>
  <c r="C32" i="5" s="1"/>
  <c r="E32" i="5" s="1"/>
  <c r="G32" i="5" s="1"/>
  <c r="C33" i="5" s="1"/>
  <c r="E33" i="5" s="1"/>
  <c r="G33" i="5" s="1"/>
  <c r="C34" i="5" s="1"/>
  <c r="E34" i="5" s="1"/>
  <c r="G34" i="5" s="1"/>
  <c r="C35" i="5" s="1"/>
  <c r="E35" i="5" s="1"/>
  <c r="G35" i="5" s="1"/>
  <c r="C36" i="5" s="1"/>
  <c r="E36" i="5" s="1"/>
  <c r="G36" i="5" s="1"/>
  <c r="C37" i="5" s="1"/>
  <c r="F59" i="8"/>
  <c r="E59" i="8"/>
  <c r="D59" i="8"/>
  <c r="C59" i="8"/>
  <c r="B59" i="8"/>
  <c r="A60" i="8"/>
  <c r="G59" i="8"/>
  <c r="H59" i="8"/>
  <c r="F60" i="4"/>
  <c r="C60" i="4"/>
  <c r="A61" i="4"/>
  <c r="H60" i="4"/>
  <c r="G60" i="4"/>
  <c r="E60" i="4"/>
  <c r="D60" i="4"/>
  <c r="B60" i="4"/>
  <c r="C56" i="6"/>
  <c r="A57" i="6"/>
  <c r="H56" i="6"/>
  <c r="G56" i="6"/>
  <c r="F56" i="6"/>
  <c r="E56" i="6"/>
  <c r="D56" i="6"/>
  <c r="B56" i="6"/>
  <c r="A61" i="7"/>
  <c r="H60" i="7"/>
  <c r="G60" i="7"/>
  <c r="F60" i="7"/>
  <c r="E60" i="7"/>
  <c r="D60" i="7"/>
  <c r="C60" i="7"/>
  <c r="B60" i="7"/>
  <c r="E37" i="5" l="1"/>
  <c r="G37" i="5" s="1"/>
  <c r="C38" i="5" s="1"/>
  <c r="F60" i="8"/>
  <c r="E60" i="8"/>
  <c r="D60" i="8"/>
  <c r="C60" i="8"/>
  <c r="B60" i="8"/>
  <c r="A61" i="8"/>
  <c r="G60" i="8"/>
  <c r="H60" i="8"/>
  <c r="C57" i="6"/>
  <c r="A58" i="6"/>
  <c r="H57" i="6"/>
  <c r="G57" i="6"/>
  <c r="F57" i="6"/>
  <c r="D57" i="6"/>
  <c r="B57" i="6"/>
  <c r="E57" i="6"/>
  <c r="F61" i="4"/>
  <c r="C61" i="4"/>
  <c r="A62" i="4"/>
  <c r="H61" i="4"/>
  <c r="B61" i="4"/>
  <c r="G61" i="4"/>
  <c r="E61" i="4"/>
  <c r="D61" i="4"/>
  <c r="A62" i="7"/>
  <c r="H61" i="7"/>
  <c r="G61" i="7"/>
  <c r="F61" i="7"/>
  <c r="E61" i="7"/>
  <c r="D61" i="7"/>
  <c r="C61" i="7"/>
  <c r="B61" i="7"/>
  <c r="E38" i="5" l="1"/>
  <c r="G38" i="5" s="1"/>
  <c r="C39" i="5" s="1"/>
  <c r="E39" i="5" s="1"/>
  <c r="G39" i="5" s="1"/>
  <c r="C40" i="5" s="1"/>
  <c r="E40" i="5" s="1"/>
  <c r="G40" i="5" s="1"/>
  <c r="C41" i="5" s="1"/>
  <c r="E41" i="5" s="1"/>
  <c r="G41" i="5" s="1"/>
  <c r="C42" i="5" s="1"/>
  <c r="F61" i="8"/>
  <c r="E61" i="8"/>
  <c r="D61" i="8"/>
  <c r="C61" i="8"/>
  <c r="B61" i="8"/>
  <c r="A62" i="8"/>
  <c r="G61" i="8"/>
  <c r="H61" i="8"/>
  <c r="F62" i="4"/>
  <c r="C62" i="4"/>
  <c r="A63" i="4"/>
  <c r="H62" i="4"/>
  <c r="E62" i="4"/>
  <c r="D62" i="4"/>
  <c r="B62" i="4"/>
  <c r="G62" i="4"/>
  <c r="C58" i="6"/>
  <c r="A59" i="6"/>
  <c r="H58" i="6"/>
  <c r="G58" i="6"/>
  <c r="F58" i="6"/>
  <c r="E58" i="6"/>
  <c r="B58" i="6"/>
  <c r="D58" i="6"/>
  <c r="A63" i="7"/>
  <c r="H62" i="7"/>
  <c r="G62" i="7"/>
  <c r="F62" i="7"/>
  <c r="E62" i="7"/>
  <c r="D62" i="7"/>
  <c r="C62" i="7"/>
  <c r="B62" i="7"/>
  <c r="E42" i="5" l="1"/>
  <c r="G42" i="5" s="1"/>
  <c r="C43" i="5" s="1"/>
  <c r="F62" i="8"/>
  <c r="E62" i="8"/>
  <c r="D62" i="8"/>
  <c r="C62" i="8"/>
  <c r="B62" i="8"/>
  <c r="A63" i="8"/>
  <c r="G62" i="8"/>
  <c r="H62" i="8"/>
  <c r="F63" i="4"/>
  <c r="E63" i="4"/>
  <c r="C63" i="4"/>
  <c r="A64" i="4"/>
  <c r="H63" i="4"/>
  <c r="B63" i="4"/>
  <c r="G63" i="4"/>
  <c r="D63" i="4"/>
  <c r="C59" i="6"/>
  <c r="A60" i="6"/>
  <c r="H59" i="6"/>
  <c r="G59" i="6"/>
  <c r="F59" i="6"/>
  <c r="D59" i="6"/>
  <c r="B59" i="6"/>
  <c r="E59" i="6"/>
  <c r="A64" i="7"/>
  <c r="H63" i="7"/>
  <c r="G63" i="7"/>
  <c r="F63" i="7"/>
  <c r="E63" i="7"/>
  <c r="D63" i="7"/>
  <c r="C63" i="7"/>
  <c r="B63" i="7"/>
  <c r="E43" i="5" l="1"/>
  <c r="G43" i="5" s="1"/>
  <c r="C44" i="5" s="1"/>
  <c r="F63" i="8"/>
  <c r="E63" i="8"/>
  <c r="D63" i="8"/>
  <c r="C63" i="8"/>
  <c r="B63" i="8"/>
  <c r="A64" i="8"/>
  <c r="G63" i="8"/>
  <c r="H63" i="8"/>
  <c r="F64" i="4"/>
  <c r="E64" i="4"/>
  <c r="C64" i="4"/>
  <c r="A65" i="4"/>
  <c r="H64" i="4"/>
  <c r="G64" i="4"/>
  <c r="D64" i="4"/>
  <c r="B64" i="4"/>
  <c r="C60" i="6"/>
  <c r="A61" i="6"/>
  <c r="H60" i="6"/>
  <c r="G60" i="6"/>
  <c r="F60" i="6"/>
  <c r="E60" i="6"/>
  <c r="B60" i="6"/>
  <c r="D60" i="6"/>
  <c r="A65" i="7"/>
  <c r="H64" i="7"/>
  <c r="G64" i="7"/>
  <c r="F64" i="7"/>
  <c r="E64" i="7"/>
  <c r="D64" i="7"/>
  <c r="C64" i="7"/>
  <c r="B64" i="7"/>
  <c r="E44" i="5" l="1"/>
  <c r="G44" i="5" s="1"/>
  <c r="C45" i="5" s="1"/>
  <c r="C61" i="6"/>
  <c r="A62" i="6"/>
  <c r="H61" i="6"/>
  <c r="G61" i="6"/>
  <c r="F61" i="6"/>
  <c r="E61" i="6"/>
  <c r="D61" i="6"/>
  <c r="B61" i="6"/>
  <c r="A66" i="7"/>
  <c r="H65" i="7"/>
  <c r="G65" i="7"/>
  <c r="F65" i="7"/>
  <c r="E65" i="7"/>
  <c r="D65" i="7"/>
  <c r="C65" i="7"/>
  <c r="B65" i="7"/>
  <c r="F64" i="8"/>
  <c r="E64" i="8"/>
  <c r="D64" i="8"/>
  <c r="C64" i="8"/>
  <c r="B64" i="8"/>
  <c r="A65" i="8"/>
  <c r="G64" i="8"/>
  <c r="H64" i="8"/>
  <c r="F65" i="4"/>
  <c r="E65" i="4"/>
  <c r="C65" i="4"/>
  <c r="A66" i="4"/>
  <c r="H65" i="4"/>
  <c r="G65" i="4"/>
  <c r="B65" i="4"/>
  <c r="D65" i="4"/>
  <c r="E45" i="5" l="1"/>
  <c r="G45" i="5" s="1"/>
  <c r="C46" i="5" s="1"/>
  <c r="F66" i="4"/>
  <c r="E66" i="4"/>
  <c r="C66" i="4"/>
  <c r="A67" i="4"/>
  <c r="H66" i="4"/>
  <c r="G66" i="4"/>
  <c r="D66" i="4"/>
  <c r="B66" i="4"/>
  <c r="C62" i="6"/>
  <c r="A63" i="6"/>
  <c r="H62" i="6"/>
  <c r="G62" i="6"/>
  <c r="F62" i="6"/>
  <c r="B62" i="6"/>
  <c r="E62" i="6"/>
  <c r="D62" i="6"/>
  <c r="A67" i="7"/>
  <c r="H66" i="7"/>
  <c r="G66" i="7"/>
  <c r="F66" i="7"/>
  <c r="E66" i="7"/>
  <c r="D66" i="7"/>
  <c r="C66" i="7"/>
  <c r="B66" i="7"/>
  <c r="F65" i="8"/>
  <c r="E65" i="8"/>
  <c r="D65" i="8"/>
  <c r="C65" i="8"/>
  <c r="B65" i="8"/>
  <c r="A66" i="8"/>
  <c r="G65" i="8"/>
  <c r="H65" i="8"/>
  <c r="F66" i="8" l="1"/>
  <c r="E66" i="8"/>
  <c r="D66" i="8"/>
  <c r="C66" i="8"/>
  <c r="B66" i="8"/>
  <c r="A67" i="8"/>
  <c r="G66" i="8"/>
  <c r="H66" i="8"/>
  <c r="F67" i="4"/>
  <c r="E67" i="4"/>
  <c r="C67" i="4"/>
  <c r="A68" i="4"/>
  <c r="H67" i="4"/>
  <c r="G67" i="4"/>
  <c r="D67" i="4"/>
  <c r="B67" i="4"/>
  <c r="C63" i="6"/>
  <c r="A64" i="6"/>
  <c r="H63" i="6"/>
  <c r="G63" i="6"/>
  <c r="F63" i="6"/>
  <c r="D63" i="6"/>
  <c r="E63" i="6"/>
  <c r="B63" i="6"/>
  <c r="A68" i="7"/>
  <c r="H67" i="7"/>
  <c r="G67" i="7"/>
  <c r="F67" i="7"/>
  <c r="E67" i="7"/>
  <c r="D67" i="7"/>
  <c r="C67" i="7"/>
  <c r="B67" i="7"/>
  <c r="E46" i="5"/>
  <c r="G46" i="5" s="1"/>
  <c r="F67" i="8" l="1"/>
  <c r="E67" i="8"/>
  <c r="D67" i="8"/>
  <c r="C67" i="8"/>
  <c r="B67" i="8"/>
  <c r="A68" i="8"/>
  <c r="G67" i="8"/>
  <c r="H67" i="8"/>
  <c r="F68" i="4"/>
  <c r="E68" i="4"/>
  <c r="C68" i="4"/>
  <c r="A69" i="4"/>
  <c r="H68" i="4"/>
  <c r="D68" i="4"/>
  <c r="B68" i="4"/>
  <c r="G68" i="4"/>
  <c r="F64" i="6"/>
  <c r="B64" i="6"/>
  <c r="D64" i="6"/>
  <c r="A65" i="6"/>
  <c r="H64" i="6"/>
  <c r="G64" i="6"/>
  <c r="E64" i="6"/>
  <c r="C64" i="6"/>
  <c r="A69" i="7"/>
  <c r="H68" i="7"/>
  <c r="G68" i="7"/>
  <c r="F68" i="7"/>
  <c r="E68" i="7"/>
  <c r="D68" i="7"/>
  <c r="C68" i="7"/>
  <c r="B68" i="7"/>
  <c r="F68" i="8" l="1"/>
  <c r="E68" i="8"/>
  <c r="D68" i="8"/>
  <c r="C68" i="8"/>
  <c r="B68" i="8"/>
  <c r="A69" i="8"/>
  <c r="G68" i="8"/>
  <c r="H68" i="8"/>
  <c r="F65" i="6"/>
  <c r="C65" i="6"/>
  <c r="B65" i="6"/>
  <c r="H65" i="6"/>
  <c r="E65" i="6"/>
  <c r="D65" i="6"/>
  <c r="A66" i="6"/>
  <c r="G65" i="6"/>
  <c r="F69" i="4"/>
  <c r="E69" i="4"/>
  <c r="C69" i="4"/>
  <c r="A70" i="4"/>
  <c r="H69" i="4"/>
  <c r="G69" i="4"/>
  <c r="D69" i="4"/>
  <c r="B69" i="4"/>
  <c r="A70" i="7"/>
  <c r="H69" i="7"/>
  <c r="G69" i="7"/>
  <c r="F69" i="7"/>
  <c r="E69" i="7"/>
  <c r="D69" i="7"/>
  <c r="C69" i="7"/>
  <c r="B69" i="7"/>
  <c r="F69" i="8" l="1"/>
  <c r="E69" i="8"/>
  <c r="D69" i="8"/>
  <c r="C69" i="8"/>
  <c r="B69" i="8"/>
  <c r="A70" i="8"/>
  <c r="G69" i="8"/>
  <c r="H69" i="8"/>
  <c r="F66" i="6"/>
  <c r="E66" i="6"/>
  <c r="D66" i="6"/>
  <c r="C66" i="6"/>
  <c r="B66" i="6"/>
  <c r="A67" i="6"/>
  <c r="H66" i="6"/>
  <c r="G66" i="6"/>
  <c r="F70" i="4"/>
  <c r="E70" i="4"/>
  <c r="C70" i="4"/>
  <c r="A71" i="4"/>
  <c r="H70" i="4"/>
  <c r="G70" i="4"/>
  <c r="D70" i="4"/>
  <c r="B70" i="4"/>
  <c r="A71" i="7"/>
  <c r="H70" i="7"/>
  <c r="G70" i="7"/>
  <c r="F70" i="7"/>
  <c r="E70" i="7"/>
  <c r="D70" i="7"/>
  <c r="C70" i="7"/>
  <c r="B70" i="7"/>
  <c r="F67" i="6" l="1"/>
  <c r="E67" i="6"/>
  <c r="D67" i="6"/>
  <c r="C67" i="6"/>
  <c r="B67" i="6"/>
  <c r="H67" i="6"/>
  <c r="G67" i="6"/>
  <c r="A68" i="6"/>
  <c r="F70" i="8"/>
  <c r="E70" i="8"/>
  <c r="D70" i="8"/>
  <c r="C70" i="8"/>
  <c r="B70" i="8"/>
  <c r="A71" i="8"/>
  <c r="G70" i="8"/>
  <c r="H70" i="8"/>
  <c r="F71" i="4"/>
  <c r="E71" i="4"/>
  <c r="C71" i="4"/>
  <c r="A72" i="4"/>
  <c r="H71" i="4"/>
  <c r="B71" i="4"/>
  <c r="G71" i="4"/>
  <c r="D71" i="4"/>
  <c r="A72" i="7"/>
  <c r="H71" i="7"/>
  <c r="G71" i="7"/>
  <c r="F71" i="7"/>
  <c r="E71" i="7"/>
  <c r="D71" i="7"/>
  <c r="C71" i="7"/>
  <c r="B71" i="7"/>
  <c r="F71" i="8" l="1"/>
  <c r="E71" i="8"/>
  <c r="D71" i="8"/>
  <c r="C71" i="8"/>
  <c r="B71" i="8"/>
  <c r="A72" i="8"/>
  <c r="G71" i="8"/>
  <c r="H71" i="8"/>
  <c r="F72" i="4"/>
  <c r="E72" i="4"/>
  <c r="C72" i="4"/>
  <c r="A73" i="4"/>
  <c r="H72" i="4"/>
  <c r="G72" i="4"/>
  <c r="D72" i="4"/>
  <c r="B72" i="4"/>
  <c r="F68" i="6"/>
  <c r="E68" i="6"/>
  <c r="D68" i="6"/>
  <c r="C68" i="6"/>
  <c r="B68" i="6"/>
  <c r="G68" i="6"/>
  <c r="A69" i="6"/>
  <c r="H68" i="6"/>
  <c r="A73" i="7"/>
  <c r="H72" i="7"/>
  <c r="G72" i="7"/>
  <c r="F72" i="7"/>
  <c r="E72" i="7"/>
  <c r="D72" i="7"/>
  <c r="C72" i="7"/>
  <c r="B72" i="7"/>
  <c r="F72" i="8" l="1"/>
  <c r="E72" i="8"/>
  <c r="D72" i="8"/>
  <c r="C72" i="8"/>
  <c r="B72" i="8"/>
  <c r="A73" i="8"/>
  <c r="G72" i="8"/>
  <c r="H72" i="8"/>
  <c r="F73" i="4"/>
  <c r="E73" i="4"/>
  <c r="C73" i="4"/>
  <c r="A74" i="4"/>
  <c r="H73" i="4"/>
  <c r="G73" i="4"/>
  <c r="B73" i="4"/>
  <c r="D73" i="4"/>
  <c r="F69" i="6"/>
  <c r="E69" i="6"/>
  <c r="D69" i="6"/>
  <c r="C69" i="6"/>
  <c r="B69" i="6"/>
  <c r="A70" i="6"/>
  <c r="H69" i="6"/>
  <c r="G69" i="6"/>
  <c r="A74" i="7"/>
  <c r="H73" i="7"/>
  <c r="G73" i="7"/>
  <c r="F73" i="7"/>
  <c r="E73" i="7"/>
  <c r="D73" i="7"/>
  <c r="C73" i="7"/>
  <c r="B73" i="7"/>
  <c r="F70" i="6" l="1"/>
  <c r="E70" i="6"/>
  <c r="D70" i="6"/>
  <c r="C70" i="6"/>
  <c r="B70" i="6"/>
  <c r="A71" i="6"/>
  <c r="G70" i="6"/>
  <c r="H70" i="6"/>
  <c r="F74" i="4"/>
  <c r="E74" i="4"/>
  <c r="C74" i="4"/>
  <c r="A75" i="4"/>
  <c r="H74" i="4"/>
  <c r="G74" i="4"/>
  <c r="D74" i="4"/>
  <c r="B74" i="4"/>
  <c r="F73" i="8"/>
  <c r="E73" i="8"/>
  <c r="D73" i="8"/>
  <c r="C73" i="8"/>
  <c r="B73" i="8"/>
  <c r="A74" i="8"/>
  <c r="G73" i="8"/>
  <c r="H73" i="8"/>
  <c r="A75" i="7"/>
  <c r="H74" i="7"/>
  <c r="G74" i="7"/>
  <c r="F74" i="7"/>
  <c r="E74" i="7"/>
  <c r="D74" i="7"/>
  <c r="C74" i="7"/>
  <c r="B74" i="7"/>
  <c r="F71" i="6" l="1"/>
  <c r="E71" i="6"/>
  <c r="D71" i="6"/>
  <c r="C71" i="6"/>
  <c r="B71" i="6"/>
  <c r="A72" i="6"/>
  <c r="G71" i="6"/>
  <c r="H71" i="6"/>
  <c r="F75" i="4"/>
  <c r="E75" i="4"/>
  <c r="C75" i="4"/>
  <c r="A76" i="4"/>
  <c r="H75" i="4"/>
  <c r="G75" i="4"/>
  <c r="D75" i="4"/>
  <c r="B75" i="4"/>
  <c r="F74" i="8"/>
  <c r="E74" i="8"/>
  <c r="D74" i="8"/>
  <c r="C74" i="8"/>
  <c r="B74" i="8"/>
  <c r="A75" i="8"/>
  <c r="G74" i="8"/>
  <c r="H74" i="8"/>
  <c r="A76" i="7"/>
  <c r="H75" i="7"/>
  <c r="G75" i="7"/>
  <c r="F75" i="7"/>
  <c r="E75" i="7"/>
  <c r="D75" i="7"/>
  <c r="C75" i="7"/>
  <c r="B75" i="7"/>
  <c r="F72" i="6" l="1"/>
  <c r="E72" i="6"/>
  <c r="D72" i="6"/>
  <c r="C72" i="6"/>
  <c r="B72" i="6"/>
  <c r="A73" i="6"/>
  <c r="H72" i="6"/>
  <c r="G72" i="6"/>
  <c r="F76" i="4"/>
  <c r="E76" i="4"/>
  <c r="C76" i="4"/>
  <c r="A77" i="4"/>
  <c r="H76" i="4"/>
  <c r="D76" i="4"/>
  <c r="B76" i="4"/>
  <c r="G76" i="4"/>
  <c r="F75" i="8"/>
  <c r="E75" i="8"/>
  <c r="D75" i="8"/>
  <c r="C75" i="8"/>
  <c r="B75" i="8"/>
  <c r="A76" i="8"/>
  <c r="G75" i="8"/>
  <c r="H75" i="8"/>
  <c r="A77" i="7"/>
  <c r="H76" i="7"/>
  <c r="G76" i="7"/>
  <c r="F76" i="7"/>
  <c r="E76" i="7"/>
  <c r="D76" i="7"/>
  <c r="C76" i="7"/>
  <c r="B76" i="7"/>
  <c r="F73" i="6" l="1"/>
  <c r="E73" i="6"/>
  <c r="D73" i="6"/>
  <c r="C73" i="6"/>
  <c r="B73" i="6"/>
  <c r="H73" i="6"/>
  <c r="G73" i="6"/>
  <c r="A74" i="6"/>
  <c r="F77" i="4"/>
  <c r="E77" i="4"/>
  <c r="C77" i="4"/>
  <c r="A78" i="4"/>
  <c r="H77" i="4"/>
  <c r="G77" i="4"/>
  <c r="D77" i="4"/>
  <c r="B77" i="4"/>
  <c r="F76" i="8"/>
  <c r="E76" i="8"/>
  <c r="D76" i="8"/>
  <c r="C76" i="8"/>
  <c r="B76" i="8"/>
  <c r="A77" i="8"/>
  <c r="G76" i="8"/>
  <c r="H76" i="8"/>
  <c r="A78" i="7"/>
  <c r="H77" i="7"/>
  <c r="G77" i="7"/>
  <c r="F77" i="7"/>
  <c r="E77" i="7"/>
  <c r="D77" i="7"/>
  <c r="C77" i="7"/>
  <c r="B77" i="7"/>
  <c r="F74" i="6" l="1"/>
  <c r="E74" i="6"/>
  <c r="D74" i="6"/>
  <c r="C74" i="6"/>
  <c r="B74" i="6"/>
  <c r="A75" i="6"/>
  <c r="H74" i="6"/>
  <c r="G74" i="6"/>
  <c r="F77" i="8"/>
  <c r="E77" i="8"/>
  <c r="D77" i="8"/>
  <c r="C77" i="8"/>
  <c r="B77" i="8"/>
  <c r="A78" i="8"/>
  <c r="G77" i="8"/>
  <c r="H77" i="8"/>
  <c r="F78" i="4"/>
  <c r="E78" i="4"/>
  <c r="C78" i="4"/>
  <c r="A79" i="4"/>
  <c r="H78" i="4"/>
  <c r="D78" i="4"/>
  <c r="B78" i="4"/>
  <c r="G78" i="4"/>
  <c r="A79" i="7"/>
  <c r="H78" i="7"/>
  <c r="G78" i="7"/>
  <c r="F78" i="7"/>
  <c r="E78" i="7"/>
  <c r="D78" i="7"/>
  <c r="C78" i="7"/>
  <c r="B78" i="7"/>
  <c r="F75" i="6" l="1"/>
  <c r="E75" i="6"/>
  <c r="D75" i="6"/>
  <c r="C75" i="6"/>
  <c r="B75" i="6"/>
  <c r="H75" i="6"/>
  <c r="G75" i="6"/>
  <c r="A76" i="6"/>
  <c r="F79" i="4"/>
  <c r="E79" i="4"/>
  <c r="C79" i="4"/>
  <c r="A80" i="4"/>
  <c r="H79" i="4"/>
  <c r="B79" i="4"/>
  <c r="G79" i="4"/>
  <c r="D79" i="4"/>
  <c r="F78" i="8"/>
  <c r="E78" i="8"/>
  <c r="D78" i="8"/>
  <c r="C78" i="8"/>
  <c r="B78" i="8"/>
  <c r="A79" i="8"/>
  <c r="G78" i="8"/>
  <c r="H78" i="8"/>
  <c r="A80" i="7"/>
  <c r="H79" i="7"/>
  <c r="G79" i="7"/>
  <c r="F79" i="7"/>
  <c r="E79" i="7"/>
  <c r="D79" i="7"/>
  <c r="C79" i="7"/>
  <c r="B79" i="7"/>
  <c r="F76" i="6" l="1"/>
  <c r="E76" i="6"/>
  <c r="D76" i="6"/>
  <c r="C76" i="6"/>
  <c r="B76" i="6"/>
  <c r="G76" i="6"/>
  <c r="A77" i="6"/>
  <c r="H76" i="6"/>
  <c r="F79" i="8"/>
  <c r="E79" i="8"/>
  <c r="D79" i="8"/>
  <c r="C79" i="8"/>
  <c r="B79" i="8"/>
  <c r="A80" i="8"/>
  <c r="G79" i="8"/>
  <c r="H79" i="8"/>
  <c r="F80" i="4"/>
  <c r="E80" i="4"/>
  <c r="C80" i="4"/>
  <c r="A81" i="4"/>
  <c r="H80" i="4"/>
  <c r="G80" i="4"/>
  <c r="D80" i="4"/>
  <c r="B80" i="4"/>
  <c r="A81" i="7"/>
  <c r="H80" i="7"/>
  <c r="G80" i="7"/>
  <c r="F80" i="7"/>
  <c r="E80" i="7"/>
  <c r="D80" i="7"/>
  <c r="C80" i="7"/>
  <c r="B80" i="7"/>
  <c r="F80" i="8" l="1"/>
  <c r="E80" i="8"/>
  <c r="D80" i="8"/>
  <c r="C80" i="8"/>
  <c r="B80" i="8"/>
  <c r="A81" i="8"/>
  <c r="G80" i="8"/>
  <c r="H80" i="8"/>
  <c r="F81" i="4"/>
  <c r="E81" i="4"/>
  <c r="C81" i="4"/>
  <c r="A82" i="4"/>
  <c r="H81" i="4"/>
  <c r="G81" i="4"/>
  <c r="B81" i="4"/>
  <c r="D81" i="4"/>
  <c r="F77" i="6"/>
  <c r="E77" i="6"/>
  <c r="D77" i="6"/>
  <c r="C77" i="6"/>
  <c r="B77" i="6"/>
  <c r="A78" i="6"/>
  <c r="H77" i="6"/>
  <c r="G77" i="6"/>
  <c r="A82" i="7"/>
  <c r="H81" i="7"/>
  <c r="G81" i="7"/>
  <c r="F81" i="7"/>
  <c r="E81" i="7"/>
  <c r="D81" i="7"/>
  <c r="C81" i="7"/>
  <c r="B81" i="7"/>
  <c r="F81" i="8" l="1"/>
  <c r="E81" i="8"/>
  <c r="D81" i="8"/>
  <c r="C81" i="8"/>
  <c r="B81" i="8"/>
  <c r="A82" i="8"/>
  <c r="G81" i="8"/>
  <c r="H81" i="8"/>
  <c r="F78" i="6"/>
  <c r="E78" i="6"/>
  <c r="D78" i="6"/>
  <c r="C78" i="6"/>
  <c r="B78" i="6"/>
  <c r="A79" i="6"/>
  <c r="G78" i="6"/>
  <c r="H78" i="6"/>
  <c r="F82" i="4"/>
  <c r="E82" i="4"/>
  <c r="C82" i="4"/>
  <c r="A83" i="4"/>
  <c r="H82" i="4"/>
  <c r="G82" i="4"/>
  <c r="D82" i="4"/>
  <c r="B82" i="4"/>
  <c r="A83" i="7"/>
  <c r="H82" i="7"/>
  <c r="G82" i="7"/>
  <c r="F82" i="7"/>
  <c r="E82" i="7"/>
  <c r="D82" i="7"/>
  <c r="C82" i="7"/>
  <c r="B82" i="7"/>
  <c r="F82" i="8" l="1"/>
  <c r="E82" i="8"/>
  <c r="D82" i="8"/>
  <c r="C82" i="8"/>
  <c r="B82" i="8"/>
  <c r="A83" i="8"/>
  <c r="G82" i="8"/>
  <c r="H82" i="8"/>
  <c r="F79" i="6"/>
  <c r="E79" i="6"/>
  <c r="D79" i="6"/>
  <c r="C79" i="6"/>
  <c r="B79" i="6"/>
  <c r="A80" i="6"/>
  <c r="H79" i="6"/>
  <c r="G79" i="6"/>
  <c r="F83" i="4"/>
  <c r="E83" i="4"/>
  <c r="C83" i="4"/>
  <c r="A84" i="4"/>
  <c r="H83" i="4"/>
  <c r="G83" i="4"/>
  <c r="D83" i="4"/>
  <c r="B83" i="4"/>
  <c r="A84" i="7"/>
  <c r="H83" i="7"/>
  <c r="G83" i="7"/>
  <c r="F83" i="7"/>
  <c r="E83" i="7"/>
  <c r="D83" i="7"/>
  <c r="C83" i="7"/>
  <c r="B83" i="7"/>
  <c r="F83" i="8" l="1"/>
  <c r="E83" i="8"/>
  <c r="D83" i="8"/>
  <c r="C83" i="8"/>
  <c r="B83" i="8"/>
  <c r="A84" i="8"/>
  <c r="G83" i="8"/>
  <c r="H83" i="8"/>
  <c r="F80" i="6"/>
  <c r="E80" i="6"/>
  <c r="D80" i="6"/>
  <c r="C80" i="6"/>
  <c r="B80" i="6"/>
  <c r="H80" i="6"/>
  <c r="G80" i="6"/>
  <c r="F84" i="4"/>
  <c r="E84" i="4"/>
  <c r="C84" i="4"/>
  <c r="A85" i="4"/>
  <c r="H84" i="4"/>
  <c r="D84" i="4"/>
  <c r="B84" i="4"/>
  <c r="G84" i="4"/>
  <c r="G84" i="7"/>
  <c r="H84" i="7"/>
  <c r="F84" i="7"/>
  <c r="E84" i="7"/>
  <c r="D84" i="7"/>
  <c r="C84" i="7"/>
  <c r="B84" i="7"/>
  <c r="F84" i="8" l="1"/>
  <c r="E84" i="8"/>
  <c r="D84" i="8"/>
  <c r="C84" i="8"/>
  <c r="B84" i="8"/>
  <c r="H84" i="8"/>
  <c r="G84" i="8"/>
  <c r="F85" i="4"/>
  <c r="E85" i="4"/>
  <c r="C85" i="4"/>
  <c r="H85" i="4"/>
  <c r="G85" i="4"/>
  <c r="D85" i="4"/>
  <c r="B85" i="4"/>
</calcChain>
</file>

<file path=xl/sharedStrings.xml><?xml version="1.0" encoding="utf-8"?>
<sst xmlns="http://schemas.openxmlformats.org/spreadsheetml/2006/main" count="236" uniqueCount="122">
  <si>
    <t>Retirement Savings Calculator</t>
  </si>
  <si>
    <t>RETIREMENT</t>
  </si>
  <si>
    <t>Your Current Age</t>
  </si>
  <si>
    <t>Assets</t>
  </si>
  <si>
    <t>INR VALUE</t>
  </si>
  <si>
    <t>Liabilities</t>
  </si>
  <si>
    <t>INR Value</t>
  </si>
  <si>
    <t>Tenure Left</t>
  </si>
  <si>
    <t>Age at Retirement</t>
  </si>
  <si>
    <t>Equity (Stocks)</t>
  </si>
  <si>
    <t>Home Loan</t>
  </si>
  <si>
    <t>Equity (MFs)</t>
  </si>
  <si>
    <t>Car Loan</t>
  </si>
  <si>
    <t>Debt MFs + FDs + PPF + NPS</t>
  </si>
  <si>
    <t>Loan 1</t>
  </si>
  <si>
    <t>Monthly expenses after retirement</t>
  </si>
  <si>
    <t>Gold</t>
  </si>
  <si>
    <t>Loan 2</t>
  </si>
  <si>
    <t>Monthly earnings/pension after retirement</t>
  </si>
  <si>
    <t>Real Estate</t>
  </si>
  <si>
    <t>Others</t>
  </si>
  <si>
    <t>cash</t>
  </si>
  <si>
    <t>Additional Yearly Investment</t>
  </si>
  <si>
    <t># of Annual Payments</t>
  </si>
  <si>
    <t>Yearly Post Tax Savings</t>
  </si>
  <si>
    <t>Current savings for this Goal</t>
  </si>
  <si>
    <t>KIDS EDUCATION</t>
  </si>
  <si>
    <t>GOAL 4</t>
  </si>
  <si>
    <t xml:space="preserve">Life Expectancy </t>
  </si>
  <si>
    <t>Current cost of education</t>
  </si>
  <si>
    <t>Current cost of Goal</t>
  </si>
  <si>
    <t>Years until requirement</t>
  </si>
  <si>
    <t>Inflation</t>
  </si>
  <si>
    <t>Expected Annual Return</t>
  </si>
  <si>
    <t>Increase in savings rate</t>
  </si>
  <si>
    <t>Expected Annual Return after retirement</t>
  </si>
  <si>
    <t>GOAL 3</t>
  </si>
  <si>
    <t>Personal Finance Summary</t>
  </si>
  <si>
    <t xml:space="preserve">year </t>
  </si>
  <si>
    <t>yr start portfolio val</t>
  </si>
  <si>
    <t>returns</t>
  </si>
  <si>
    <t>returns INR</t>
  </si>
  <si>
    <t>addition</t>
  </si>
  <si>
    <t>withdrawl</t>
  </si>
  <si>
    <t>yr ending value</t>
  </si>
  <si>
    <t>assumptions</t>
  </si>
  <si>
    <t>Yearly Savings</t>
  </si>
  <si>
    <t>input</t>
  </si>
  <si>
    <t>fixed</t>
  </si>
  <si>
    <t>% of portfolio</t>
  </si>
  <si>
    <t>expected Returns</t>
  </si>
  <si>
    <t>Equity (Direct)</t>
  </si>
  <si>
    <t>Debt + FDs</t>
  </si>
  <si>
    <t>Total Assets</t>
  </si>
  <si>
    <t>expected portfolio returns</t>
  </si>
  <si>
    <t>Current Savings</t>
  </si>
  <si>
    <t xml:space="preserve">Current Required Investment </t>
  </si>
  <si>
    <t>SIP required (yrly)</t>
  </si>
  <si>
    <t>Total Savings</t>
  </si>
  <si>
    <t>© 2014 IDEAS HUB</t>
  </si>
  <si>
    <t>Systematic Savings Plan for Retirement</t>
  </si>
  <si>
    <t>Estimated Future Value</t>
  </si>
  <si>
    <t>Years until retirement</t>
  </si>
  <si>
    <t>Estimated Future Value of Investments</t>
  </si>
  <si>
    <t>Current savings</t>
  </si>
  <si>
    <t>Your Total Invested Amount</t>
  </si>
  <si>
    <t>Total Interest Earned</t>
  </si>
  <si>
    <t>[42]</t>
  </si>
  <si>
    <t xml:space="preserve">Inflation </t>
  </si>
  <si>
    <t>Random Rate of Interest : TRUE/FALSE</t>
  </si>
  <si>
    <t>Min</t>
  </si>
  <si>
    <t>Max</t>
  </si>
  <si>
    <t>Average</t>
  </si>
  <si>
    <t>Monthly earnings after retirement</t>
  </si>
  <si>
    <t>Year</t>
  </si>
  <si>
    <t>Age</t>
  </si>
  <si>
    <t>Rate of Expected Return</t>
  </si>
  <si>
    <r>
      <rPr>
        <b/>
        <sz val="10"/>
        <color theme="1"/>
        <rFont val="Tahoma"/>
        <family val="2"/>
      </rPr>
      <t xml:space="preserve">Invested 
</t>
    </r>
    <r>
      <rPr>
        <sz val="10"/>
        <color theme="1"/>
        <rFont val="Tahoma"/>
        <family val="2"/>
      </rPr>
      <t>(Payments)</t>
    </r>
  </si>
  <si>
    <t>Cumulative Investment</t>
  </si>
  <si>
    <t>Yearly Interest Earned</t>
  </si>
  <si>
    <t>Cumulative Interest</t>
  </si>
  <si>
    <t>Balance at Year end</t>
  </si>
  <si>
    <t>Fund Scenario After Retirement</t>
  </si>
  <si>
    <t>retirement corpus</t>
  </si>
  <si>
    <t>years after retirement</t>
  </si>
  <si>
    <t>monthly expenses after retirement</t>
  </si>
  <si>
    <t>in todays rupee terms</t>
  </si>
  <si>
    <t>growth rate in corpus</t>
  </si>
  <si>
    <t xml:space="preserve">Number of payments </t>
  </si>
  <si>
    <t>starting corpus</t>
  </si>
  <si>
    <t>annual earnings</t>
  </si>
  <si>
    <t xml:space="preserve">interest earned </t>
  </si>
  <si>
    <t>expenditure</t>
  </si>
  <si>
    <t>final corpus</t>
  </si>
  <si>
    <t>Education Savings Calculator</t>
  </si>
  <si>
    <t xml:space="preserve">Systematic Savings Plan </t>
  </si>
  <si>
    <t>Estimated FV of cost of education</t>
  </si>
  <si>
    <r>
      <rPr>
        <b/>
        <sz val="10"/>
        <color theme="1"/>
        <rFont val="Tahoma"/>
        <family val="2"/>
      </rPr>
      <t xml:space="preserve">Invested 
</t>
    </r>
    <r>
      <rPr>
        <sz val="10"/>
        <color theme="1"/>
        <rFont val="Tahoma"/>
        <family val="2"/>
      </rPr>
      <t>(Payments)</t>
    </r>
  </si>
  <si>
    <t>GOAL Savings Calculator</t>
  </si>
  <si>
    <t>Estimated Required for Goal</t>
  </si>
  <si>
    <r>
      <rPr>
        <b/>
        <sz val="10"/>
        <color theme="1"/>
        <rFont val="Tahoma"/>
        <family val="2"/>
      </rPr>
      <t xml:space="preserve">Invested 
</t>
    </r>
    <r>
      <rPr>
        <sz val="10"/>
        <color theme="1"/>
        <rFont val="Tahoma"/>
        <family val="2"/>
      </rPr>
      <t>(Payments)</t>
    </r>
  </si>
  <si>
    <r>
      <rPr>
        <b/>
        <sz val="10"/>
        <color theme="1"/>
        <rFont val="Tahoma"/>
        <family val="2"/>
      </rPr>
      <t xml:space="preserve">Invested 
</t>
    </r>
    <r>
      <rPr>
        <sz val="10"/>
        <color theme="1"/>
        <rFont val="Tahoma"/>
        <family val="2"/>
      </rPr>
      <t>(Payments)</t>
    </r>
  </si>
  <si>
    <t>Current Investable Assets</t>
  </si>
  <si>
    <t>loan 1</t>
  </si>
  <si>
    <t>term</t>
  </si>
  <si>
    <t>emi1</t>
  </si>
  <si>
    <t>Sum Insured</t>
  </si>
  <si>
    <t>loan 2</t>
  </si>
  <si>
    <t>emi2</t>
  </si>
  <si>
    <t xml:space="preserve">monthly expenses </t>
  </si>
  <si>
    <t>income</t>
  </si>
  <si>
    <t>living expenses</t>
  </si>
  <si>
    <t>emi expenses</t>
  </si>
  <si>
    <t xml:space="preserve">goals expenses </t>
  </si>
  <si>
    <t>Monthly earnings without insuree</t>
  </si>
  <si>
    <t>till retirement age</t>
  </si>
  <si>
    <t>years to retirement</t>
  </si>
  <si>
    <t xml:space="preserve">withdrawl </t>
  </si>
  <si>
    <t>assets</t>
  </si>
  <si>
    <t xml:space="preserve">earning  </t>
  </si>
  <si>
    <t>Risk Category</t>
  </si>
  <si>
    <t>Gear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</si>
</sst>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&quot;₹&quot;\ #,##0"/>
    <numFmt numFmtId="166" formatCode="0.0"/>
    <numFmt numFmtId="167" formatCode="0.0%"/>
  </numFmts>
  <fonts count="20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u/>
      <sz val="10"/>
      <color rgb="FF0000FF"/>
      <name val="Tahoma"/>
      <family val="2"/>
    </font>
    <font>
      <b/>
      <sz val="18"/>
      <color theme="1"/>
      <name val="Tahoma"/>
      <family val="2"/>
    </font>
    <font>
      <sz val="10"/>
      <color rgb="FFFF0000"/>
      <name val="Tahoma"/>
      <family val="2"/>
    </font>
    <font>
      <b/>
      <sz val="11"/>
      <color theme="1"/>
      <name val="Tahoma"/>
      <family val="2"/>
    </font>
    <font>
      <b/>
      <sz val="18"/>
      <color rgb="FF000000"/>
      <name val="Arial"/>
      <family val="2"/>
    </font>
    <font>
      <u/>
      <sz val="10"/>
      <color rgb="FF0000FF"/>
      <name val="Tahoma"/>
      <family val="2"/>
    </font>
    <font>
      <sz val="8"/>
      <color theme="1"/>
      <name val="Arial"/>
      <family val="2"/>
    </font>
    <font>
      <b/>
      <sz val="11"/>
      <color rgb="FFFFFFFF"/>
      <name val="Tahoma"/>
      <family val="2"/>
    </font>
    <font>
      <u/>
      <sz val="10"/>
      <color rgb="FF0000FF"/>
      <name val="Tahoma"/>
      <family val="2"/>
    </font>
    <font>
      <sz val="8"/>
      <color theme="1"/>
      <name val="Tahoma"/>
      <family val="2"/>
    </font>
    <font>
      <sz val="10"/>
      <color rgb="FFFFFFFF"/>
      <name val="Tahoma"/>
      <family val="2"/>
    </font>
    <font>
      <sz val="18"/>
      <color theme="1"/>
      <name val="Tahoma"/>
      <family val="2"/>
    </font>
    <font>
      <sz val="11"/>
      <color theme="1"/>
      <name val="Calibri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rgb="FFE6B8AF"/>
        <bgColor rgb="FFE6B8AF"/>
      </patternFill>
    </fill>
    <fill>
      <patternFill patternType="solid">
        <fgColor rgb="FFB2B2B2"/>
        <bgColor rgb="FFB2B2B2"/>
      </patternFill>
    </fill>
    <fill>
      <patternFill patternType="solid">
        <fgColor theme="1"/>
        <bgColor theme="1"/>
      </patternFill>
    </fill>
    <fill>
      <patternFill patternType="solid">
        <fgColor rgb="FFF0F0F0"/>
        <bgColor rgb="FFF0F0F0"/>
      </patternFill>
    </fill>
    <fill>
      <patternFill patternType="solid">
        <fgColor rgb="FFBCC5E1"/>
        <bgColor rgb="FFBCC5E1"/>
      </patternFill>
    </fill>
    <fill>
      <patternFill patternType="solid">
        <fgColor rgb="FFE4E8F3"/>
        <bgColor rgb="FFE4E8F3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rgb="FFFDE9D9"/>
      </patternFill>
    </fill>
    <fill>
      <patternFill patternType="solid">
        <fgColor rgb="FFFFFF00"/>
        <bgColor rgb="FFF2F2F2"/>
      </patternFill>
    </fill>
    <fill>
      <patternFill patternType="solid">
        <fgColor theme="6" tint="0.39997558519241921"/>
        <bgColor rgb="FFB2B2B2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medium">
        <color rgb="FF000000"/>
      </right>
      <top style="thin">
        <color rgb="FFB2B2B2"/>
      </top>
      <bottom style="thin">
        <color rgb="FFB2B2B2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B2B2B2"/>
      </left>
      <right style="medium">
        <color rgb="FF000000"/>
      </right>
      <top style="medium">
        <color rgb="FF000000"/>
      </top>
      <bottom style="thin">
        <color rgb="FFB2B2B2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B2B2B2"/>
      </bottom>
      <diagonal/>
    </border>
    <border>
      <left/>
      <right/>
      <top/>
      <bottom style="medium">
        <color rgb="FFB2B2B2"/>
      </bottom>
      <diagonal/>
    </border>
    <border>
      <left/>
      <right style="thin">
        <color rgb="FF000000"/>
      </right>
      <top/>
      <bottom style="medium">
        <color rgb="FFB2B2B2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5" xfId="0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center" vertical="center"/>
    </xf>
    <xf numFmtId="0" fontId="6" fillId="4" borderId="4" xfId="0" applyFont="1" applyFill="1" applyBorder="1"/>
    <xf numFmtId="0" fontId="4" fillId="0" borderId="7" xfId="0" applyFont="1" applyBorder="1"/>
    <xf numFmtId="0" fontId="2" fillId="5" borderId="4" xfId="0" applyFont="1" applyFill="1" applyBorder="1"/>
    <xf numFmtId="0" fontId="4" fillId="0" borderId="8" xfId="0" applyFont="1" applyBorder="1"/>
    <xf numFmtId="0" fontId="4" fillId="2" borderId="9" xfId="0" applyFont="1" applyFill="1" applyBorder="1"/>
    <xf numFmtId="0" fontId="4" fillId="2" borderId="10" xfId="0" applyFont="1" applyFill="1" applyBorder="1"/>
    <xf numFmtId="0" fontId="5" fillId="2" borderId="10" xfId="0" applyFont="1" applyFill="1" applyBorder="1" applyAlignment="1">
      <alignment horizontal="right" vertical="center"/>
    </xf>
    <xf numFmtId="0" fontId="4" fillId="0" borderId="11" xfId="0" applyFont="1" applyBorder="1"/>
    <xf numFmtId="0" fontId="4" fillId="0" borderId="0" xfId="0" applyFont="1"/>
    <xf numFmtId="0" fontId="4" fillId="0" borderId="12" xfId="0" applyFont="1" applyBorder="1"/>
    <xf numFmtId="0" fontId="7" fillId="2" borderId="9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9" fontId="4" fillId="6" borderId="0" xfId="0" applyNumberFormat="1" applyFont="1" applyFill="1"/>
    <xf numFmtId="165" fontId="5" fillId="3" borderId="10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4" fillId="2" borderId="17" xfId="0" applyFont="1" applyFill="1" applyBorder="1"/>
    <xf numFmtId="0" fontId="5" fillId="2" borderId="18" xfId="0" applyFont="1" applyFill="1" applyBorder="1" applyAlignment="1">
      <alignment horizontal="right" vertical="center"/>
    </xf>
    <xf numFmtId="4" fontId="4" fillId="6" borderId="19" xfId="0" applyNumberFormat="1" applyFont="1" applyFill="1" applyBorder="1"/>
    <xf numFmtId="0" fontId="4" fillId="0" borderId="20" xfId="0" applyFont="1" applyBorder="1"/>
    <xf numFmtId="165" fontId="5" fillId="3" borderId="21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right" vertical="center"/>
    </xf>
    <xf numFmtId="9" fontId="4" fillId="6" borderId="23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1" fillId="3" borderId="0" xfId="0" applyFont="1" applyFill="1"/>
    <xf numFmtId="10" fontId="5" fillId="3" borderId="6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right" vertical="center"/>
    </xf>
    <xf numFmtId="9" fontId="4" fillId="6" borderId="26" xfId="0" applyNumberFormat="1" applyFont="1" applyFill="1" applyBorder="1"/>
    <xf numFmtId="0" fontId="5" fillId="3" borderId="6" xfId="0" applyFont="1" applyFill="1" applyBorder="1" applyAlignment="1">
      <alignment horizontal="center"/>
    </xf>
    <xf numFmtId="165" fontId="5" fillId="6" borderId="21" xfId="0" applyNumberFormat="1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 vertical="center"/>
    </xf>
    <xf numFmtId="10" fontId="5" fillId="6" borderId="6" xfId="0" applyNumberFormat="1" applyFont="1" applyFill="1" applyBorder="1" applyAlignment="1">
      <alignment horizontal="center" vertical="center"/>
    </xf>
    <xf numFmtId="165" fontId="5" fillId="7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/>
    </xf>
    <xf numFmtId="0" fontId="8" fillId="4" borderId="27" xfId="0" applyFont="1" applyFill="1" applyBorder="1"/>
    <xf numFmtId="0" fontId="4" fillId="4" borderId="28" xfId="0" applyFont="1" applyFill="1" applyBorder="1"/>
    <xf numFmtId="0" fontId="4" fillId="4" borderId="29" xfId="0" applyFont="1" applyFill="1" applyBorder="1"/>
    <xf numFmtId="0" fontId="1" fillId="0" borderId="30" xfId="0" applyFont="1" applyBorder="1"/>
    <xf numFmtId="165" fontId="5" fillId="6" borderId="31" xfId="0" applyNumberFormat="1" applyFont="1" applyFill="1" applyBorder="1" applyAlignment="1">
      <alignment horizontal="center" vertical="center"/>
    </xf>
    <xf numFmtId="0" fontId="9" fillId="8" borderId="0" xfId="0" applyFont="1" applyFill="1"/>
    <xf numFmtId="9" fontId="1" fillId="0" borderId="30" xfId="0" applyNumberFormat="1" applyFont="1" applyBorder="1"/>
    <xf numFmtId="166" fontId="1" fillId="0" borderId="30" xfId="0" applyNumberFormat="1" applyFont="1" applyBorder="1"/>
    <xf numFmtId="0" fontId="1" fillId="6" borderId="0" xfId="0" applyFont="1" applyFill="1"/>
    <xf numFmtId="165" fontId="5" fillId="9" borderId="32" xfId="0" applyNumberFormat="1" applyFont="1" applyFill="1" applyBorder="1" applyAlignment="1">
      <alignment horizontal="center" vertical="center"/>
    </xf>
    <xf numFmtId="0" fontId="1" fillId="9" borderId="0" xfId="0" applyFont="1" applyFill="1"/>
    <xf numFmtId="0" fontId="6" fillId="4" borderId="10" xfId="0" applyFont="1" applyFill="1" applyBorder="1"/>
    <xf numFmtId="165" fontId="5" fillId="3" borderId="32" xfId="0" applyNumberFormat="1" applyFont="1" applyFill="1" applyBorder="1" applyAlignment="1">
      <alignment horizontal="center" vertical="center"/>
    </xf>
    <xf numFmtId="166" fontId="4" fillId="9" borderId="0" xfId="0" applyNumberFormat="1" applyFont="1" applyFill="1"/>
    <xf numFmtId="0" fontId="2" fillId="0" borderId="30" xfId="0" applyFont="1" applyBorder="1"/>
    <xf numFmtId="165" fontId="10" fillId="9" borderId="32" xfId="0" applyNumberFormat="1" applyFont="1" applyFill="1" applyBorder="1" applyAlignment="1">
      <alignment horizontal="center" vertical="center"/>
    </xf>
    <xf numFmtId="167" fontId="4" fillId="9" borderId="0" xfId="0" applyNumberFormat="1" applyFont="1" applyFill="1"/>
    <xf numFmtId="165" fontId="1" fillId="9" borderId="0" xfId="0" applyNumberFormat="1" applyFont="1" applyFill="1"/>
    <xf numFmtId="0" fontId="11" fillId="0" borderId="18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2" fillId="0" borderId="22" xfId="0" applyFont="1" applyBorder="1" applyAlignment="1">
      <alignment horizontal="left"/>
    </xf>
    <xf numFmtId="0" fontId="4" fillId="0" borderId="23" xfId="0" applyFont="1" applyBorder="1"/>
    <xf numFmtId="0" fontId="4" fillId="0" borderId="0" xfId="0" applyFont="1" applyAlignment="1">
      <alignment vertical="center"/>
    </xf>
    <xf numFmtId="0" fontId="4" fillId="2" borderId="39" xfId="0" applyFont="1" applyFill="1" applyBorder="1"/>
    <xf numFmtId="165" fontId="5" fillId="9" borderId="31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0" fontId="5" fillId="2" borderId="40" xfId="0" applyFont="1" applyFill="1" applyBorder="1"/>
    <xf numFmtId="0" fontId="15" fillId="2" borderId="39" xfId="0" applyFont="1" applyFill="1" applyBorder="1"/>
    <xf numFmtId="4" fontId="4" fillId="9" borderId="10" xfId="0" applyNumberFormat="1" applyFont="1" applyFill="1" applyBorder="1" applyAlignment="1">
      <alignment horizontal="center"/>
    </xf>
    <xf numFmtId="165" fontId="10" fillId="9" borderId="30" xfId="0" applyNumberFormat="1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/>
    </xf>
    <xf numFmtId="10" fontId="5" fillId="9" borderId="32" xfId="0" applyNumberFormat="1" applyFont="1" applyFill="1" applyBorder="1" applyAlignment="1">
      <alignment horizontal="center" vertical="center"/>
    </xf>
    <xf numFmtId="0" fontId="4" fillId="11" borderId="10" xfId="0" applyFont="1" applyFill="1" applyBorder="1"/>
    <xf numFmtId="165" fontId="5" fillId="9" borderId="41" xfId="0" applyNumberFormat="1" applyFont="1" applyFill="1" applyBorder="1" applyAlignment="1">
      <alignment horizontal="center" vertical="center"/>
    </xf>
    <xf numFmtId="165" fontId="5" fillId="9" borderId="41" xfId="0" applyNumberFormat="1" applyFont="1" applyFill="1" applyBorder="1" applyAlignment="1">
      <alignment horizontal="center"/>
    </xf>
    <xf numFmtId="164" fontId="4" fillId="0" borderId="0" xfId="0" applyNumberFormat="1" applyFont="1"/>
    <xf numFmtId="9" fontId="4" fillId="9" borderId="10" xfId="0" applyNumberFormat="1" applyFont="1" applyFill="1" applyBorder="1" applyAlignment="1">
      <alignment horizontal="center"/>
    </xf>
    <xf numFmtId="4" fontId="16" fillId="11" borderId="10" xfId="0" applyNumberFormat="1" applyFont="1" applyFill="1" applyBorder="1" applyAlignment="1">
      <alignment horizontal="right"/>
    </xf>
    <xf numFmtId="4" fontId="16" fillId="2" borderId="10" xfId="0" applyNumberFormat="1" applyFont="1" applyFill="1" applyBorder="1" applyAlignment="1">
      <alignment horizontal="right"/>
    </xf>
    <xf numFmtId="10" fontId="5" fillId="0" borderId="48" xfId="0" applyNumberFormat="1" applyFont="1" applyBorder="1" applyAlignment="1">
      <alignment horizontal="center" vertical="center"/>
    </xf>
    <xf numFmtId="10" fontId="16" fillId="9" borderId="10" xfId="0" applyNumberFormat="1" applyFont="1" applyFill="1" applyBorder="1" applyAlignment="1">
      <alignment horizontal="center"/>
    </xf>
    <xf numFmtId="165" fontId="5" fillId="6" borderId="32" xfId="0" applyNumberFormat="1" applyFont="1" applyFill="1" applyBorder="1" applyAlignment="1">
      <alignment horizontal="center" vertical="center"/>
    </xf>
    <xf numFmtId="9" fontId="5" fillId="6" borderId="32" xfId="0" applyNumberFormat="1" applyFont="1" applyFill="1" applyBorder="1" applyAlignment="1">
      <alignment horizontal="center"/>
    </xf>
    <xf numFmtId="0" fontId="4" fillId="0" borderId="22" xfId="0" applyFont="1" applyBorder="1"/>
    <xf numFmtId="0" fontId="2" fillId="12" borderId="50" xfId="0" applyFont="1" applyFill="1" applyBorder="1" applyAlignment="1">
      <alignment horizontal="center" vertical="center" wrapText="1"/>
    </xf>
    <xf numFmtId="0" fontId="2" fillId="12" borderId="51" xfId="0" applyFont="1" applyFill="1" applyBorder="1" applyAlignment="1">
      <alignment horizontal="center" vertical="center" wrapText="1"/>
    </xf>
    <xf numFmtId="0" fontId="2" fillId="12" borderId="51" xfId="0" applyFont="1" applyFill="1" applyBorder="1" applyAlignment="1">
      <alignment horizontal="right" vertical="center" wrapText="1"/>
    </xf>
    <xf numFmtId="0" fontId="2" fillId="12" borderId="52" xfId="0" applyFont="1" applyFill="1" applyBorder="1" applyAlignment="1">
      <alignment horizontal="right" vertical="center" wrapText="1"/>
    </xf>
    <xf numFmtId="4" fontId="16" fillId="0" borderId="0" xfId="0" applyNumberFormat="1" applyFont="1" applyAlignment="1">
      <alignment horizontal="right"/>
    </xf>
    <xf numFmtId="0" fontId="16" fillId="13" borderId="39" xfId="0" applyFont="1" applyFill="1" applyBorder="1" applyAlignment="1">
      <alignment horizontal="center"/>
    </xf>
    <xf numFmtId="0" fontId="16" fillId="13" borderId="10" xfId="0" applyFont="1" applyFill="1" applyBorder="1" applyAlignment="1">
      <alignment horizontal="center"/>
    </xf>
    <xf numFmtId="4" fontId="16" fillId="13" borderId="10" xfId="0" applyNumberFormat="1" applyFont="1" applyFill="1" applyBorder="1" applyAlignment="1">
      <alignment horizontal="right"/>
    </xf>
    <xf numFmtId="3" fontId="16" fillId="13" borderId="40" xfId="0" applyNumberFormat="1" applyFont="1" applyFill="1" applyBorder="1"/>
    <xf numFmtId="0" fontId="16" fillId="0" borderId="22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right"/>
    </xf>
    <xf numFmtId="3" fontId="16" fillId="0" borderId="23" xfId="0" applyNumberFormat="1" applyFont="1" applyBorder="1" applyAlignment="1">
      <alignment horizontal="right"/>
    </xf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10" fontId="16" fillId="0" borderId="49" xfId="0" applyNumberFormat="1" applyFont="1" applyBorder="1" applyAlignment="1">
      <alignment horizontal="center"/>
    </xf>
    <xf numFmtId="3" fontId="16" fillId="0" borderId="49" xfId="0" applyNumberFormat="1" applyFont="1" applyBorder="1" applyAlignment="1">
      <alignment horizontal="right"/>
    </xf>
    <xf numFmtId="3" fontId="16" fillId="0" borderId="26" xfId="0" applyNumberFormat="1" applyFont="1" applyBorder="1" applyAlignment="1">
      <alignment horizontal="right"/>
    </xf>
    <xf numFmtId="10" fontId="4" fillId="0" borderId="0" xfId="0" applyNumberFormat="1" applyFont="1"/>
    <xf numFmtId="3" fontId="4" fillId="0" borderId="0" xfId="0" applyNumberFormat="1" applyFont="1"/>
    <xf numFmtId="0" fontId="8" fillId="0" borderId="0" xfId="0" applyFont="1"/>
    <xf numFmtId="0" fontId="18" fillId="0" borderId="0" xfId="0" applyFont="1"/>
    <xf numFmtId="165" fontId="5" fillId="14" borderId="32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0" fontId="16" fillId="0" borderId="0" xfId="0" applyFont="1"/>
    <xf numFmtId="0" fontId="4" fillId="14" borderId="10" xfId="0" applyFont="1" applyFill="1" applyBorder="1"/>
    <xf numFmtId="9" fontId="4" fillId="14" borderId="10" xfId="0" applyNumberFormat="1" applyFont="1" applyFill="1" applyBorder="1"/>
    <xf numFmtId="9" fontId="4" fillId="0" borderId="0" xfId="0" applyNumberFormat="1" applyFont="1"/>
    <xf numFmtId="165" fontId="4" fillId="0" borderId="0" xfId="0" applyNumberFormat="1" applyFont="1"/>
    <xf numFmtId="165" fontId="1" fillId="0" borderId="0" xfId="0" applyNumberFormat="1" applyFont="1"/>
    <xf numFmtId="1" fontId="4" fillId="0" borderId="0" xfId="0" applyNumberFormat="1" applyFont="1"/>
    <xf numFmtId="0" fontId="9" fillId="0" borderId="0" xfId="0" applyFont="1"/>
    <xf numFmtId="0" fontId="5" fillId="6" borderId="31" xfId="0" applyFont="1" applyFill="1" applyBorder="1" applyAlignment="1">
      <alignment horizontal="center"/>
    </xf>
    <xf numFmtId="165" fontId="10" fillId="2" borderId="30" xfId="0" applyNumberFormat="1" applyFont="1" applyFill="1" applyBorder="1" applyAlignment="1">
      <alignment horizontal="right" vertical="center"/>
    </xf>
    <xf numFmtId="10" fontId="5" fillId="6" borderId="32" xfId="0" applyNumberFormat="1" applyFont="1" applyFill="1" applyBorder="1" applyAlignment="1">
      <alignment horizontal="center" vertical="center"/>
    </xf>
    <xf numFmtId="165" fontId="5" fillId="6" borderId="41" xfId="0" applyNumberFormat="1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/>
    </xf>
    <xf numFmtId="9" fontId="4" fillId="6" borderId="10" xfId="0" applyNumberFormat="1" applyFont="1" applyFill="1" applyBorder="1" applyAlignment="1">
      <alignment horizontal="center"/>
    </xf>
    <xf numFmtId="10" fontId="16" fillId="11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center"/>
    </xf>
    <xf numFmtId="0" fontId="4" fillId="6" borderId="10" xfId="0" applyFont="1" applyFill="1" applyBorder="1"/>
    <xf numFmtId="165" fontId="4" fillId="6" borderId="10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3" fillId="0" borderId="0" xfId="0" applyFont="1" applyAlignment="1">
      <alignment horizontal="right"/>
    </xf>
    <xf numFmtId="0" fontId="3" fillId="0" borderId="23" xfId="0" applyFont="1" applyBorder="1"/>
    <xf numFmtId="0" fontId="14" fillId="10" borderId="34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36" xfId="0" applyFont="1" applyBorder="1"/>
    <xf numFmtId="0" fontId="14" fillId="10" borderId="37" xfId="0" applyFont="1" applyFill="1" applyBorder="1" applyAlignment="1">
      <alignment horizontal="center" vertical="center"/>
    </xf>
    <xf numFmtId="0" fontId="3" fillId="0" borderId="38" xfId="0" applyFont="1" applyBorder="1"/>
    <xf numFmtId="0" fontId="17" fillId="0" borderId="18" xfId="0" applyFont="1" applyBorder="1" applyAlignment="1">
      <alignment horizontal="center"/>
    </xf>
    <xf numFmtId="0" fontId="3" fillId="0" borderId="33" xfId="0" applyFont="1" applyBorder="1"/>
    <xf numFmtId="0" fontId="3" fillId="0" borderId="19" xfId="0" applyFont="1" applyBorder="1"/>
    <xf numFmtId="0" fontId="3" fillId="0" borderId="22" xfId="0" applyFont="1" applyBorder="1"/>
    <xf numFmtId="0" fontId="0" fillId="0" borderId="0" xfId="0"/>
    <xf numFmtId="0" fontId="3" fillId="0" borderId="25" xfId="0" applyFont="1" applyBorder="1"/>
    <xf numFmtId="0" fontId="3" fillId="0" borderId="49" xfId="0" applyFont="1" applyBorder="1"/>
    <xf numFmtId="0" fontId="3" fillId="0" borderId="26" xfId="0" applyFont="1" applyBorder="1"/>
    <xf numFmtId="0" fontId="4" fillId="2" borderId="42" xfId="0" applyFont="1" applyFill="1" applyBorder="1" applyAlignment="1">
      <alignment horizontal="center" wrapText="1"/>
    </xf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23" xfId="0" applyFont="1" applyBorder="1" applyAlignment="1"/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65" fontId="5" fillId="15" borderId="32" xfId="0" applyNumberFormat="1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/>
    </xf>
    <xf numFmtId="165" fontId="5" fillId="15" borderId="41" xfId="0" applyNumberFormat="1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/>
    </xf>
    <xf numFmtId="9" fontId="4" fillId="15" borderId="10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165" fontId="10" fillId="16" borderId="30" xfId="0" applyNumberFormat="1" applyFont="1" applyFill="1" applyBorder="1" applyAlignment="1">
      <alignment horizontal="right" vertical="center"/>
    </xf>
    <xf numFmtId="0" fontId="4" fillId="2" borderId="45" xfId="0" applyFont="1" applyFill="1" applyBorder="1"/>
    <xf numFmtId="0" fontId="4" fillId="2" borderId="47" xfId="0" applyFont="1" applyFill="1" applyBorder="1"/>
    <xf numFmtId="0" fontId="5" fillId="2" borderId="47" xfId="0" applyFont="1" applyFill="1" applyBorder="1" applyAlignment="1">
      <alignment horizontal="right" vertical="center"/>
    </xf>
    <xf numFmtId="0" fontId="16" fillId="2" borderId="47" xfId="0" applyFont="1" applyFill="1" applyBorder="1" applyAlignment="1">
      <alignment horizontal="center"/>
    </xf>
    <xf numFmtId="165" fontId="19" fillId="17" borderId="32" xfId="0" applyNumberFormat="1" applyFont="1" applyFill="1" applyBorder="1" applyAlignment="1">
      <alignment horizontal="center" vertical="center"/>
    </xf>
    <xf numFmtId="10" fontId="19" fillId="0" borderId="32" xfId="0" applyNumberFormat="1" applyFont="1" applyFill="1" applyBorder="1" applyAlignment="1">
      <alignment horizontal="center" vertical="center"/>
    </xf>
    <xf numFmtId="0" fontId="17" fillId="0" borderId="18" xfId="0" applyFont="1" applyBorder="1" applyAlignment="1"/>
    <xf numFmtId="0" fontId="3" fillId="0" borderId="33" xfId="0" applyFont="1" applyBorder="1" applyAlignment="1"/>
    <xf numFmtId="0" fontId="3" fillId="0" borderId="19" xfId="0" applyFont="1" applyBorder="1" applyAlignment="1"/>
    <xf numFmtId="0" fontId="3" fillId="0" borderId="22" xfId="0" applyFont="1" applyBorder="1" applyAlignment="1"/>
    <xf numFmtId="0" fontId="0" fillId="0" borderId="0" xfId="0" applyAlignment="1"/>
    <xf numFmtId="0" fontId="3" fillId="18" borderId="22" xfId="0" applyFont="1" applyFill="1" applyBorder="1" applyAlignment="1"/>
    <xf numFmtId="0" fontId="0" fillId="18" borderId="0" xfId="0" applyFill="1" applyAlignment="1"/>
    <xf numFmtId="0" fontId="3" fillId="18" borderId="23" xfId="0" applyFont="1" applyFill="1" applyBorder="1" applyAlignment="1"/>
    <xf numFmtId="0" fontId="3" fillId="18" borderId="25" xfId="0" applyFont="1" applyFill="1" applyBorder="1" applyAlignment="1"/>
    <xf numFmtId="0" fontId="3" fillId="18" borderId="49" xfId="0" applyFont="1" applyFill="1" applyBorder="1" applyAlignment="1"/>
    <xf numFmtId="0" fontId="3" fillId="18" borderId="26" xfId="0" applyFont="1" applyFill="1" applyBorder="1" applyAlignment="1"/>
  </cellXfs>
  <cellStyles count="1">
    <cellStyle name="Normal" xfId="0" builtinId="0"/>
  </cellStyles>
  <dxfs count="1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0F0F0"/>
          <bgColor rgb="FFF0F0F0"/>
        </patternFill>
      </fill>
    </dxf>
    <dxf>
      <font>
        <color rgb="FFF0F0F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0F0F0"/>
          <bgColor rgb="FFF0F0F0"/>
        </patternFill>
      </fill>
    </dxf>
    <dxf>
      <font>
        <color rgb="FFF0F0F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0F0F0"/>
          <bgColor rgb="FFF0F0F0"/>
        </patternFill>
      </fill>
    </dxf>
    <dxf>
      <font>
        <color rgb="FFF0F0F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0F0F0"/>
          <bgColor rgb="FFF0F0F0"/>
        </patternFill>
      </fill>
    </dxf>
    <dxf>
      <font>
        <color rgb="FFF0F0F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22535242263482427"/>
          <c:y val="7.9208112256614172E-2"/>
          <c:w val="0.7380291841290495"/>
          <c:h val="0.74752655942179624"/>
        </c:manualLayout>
      </c:layout>
      <c:scatterChart>
        <c:scatterStyle val="lineMarker"/>
        <c:varyColors val="1"/>
        <c:ser>
          <c:idx val="0"/>
          <c:order val="0"/>
          <c:tx>
            <c:v>Balance at Year end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retirement'!$H$26:$H$85</c:f>
              <c:numCache>
                <c:formatCode>#,##0</c:formatCode>
                <c:ptCount val="60"/>
                <c:pt idx="0">
                  <c:v>4550000</c:v>
                </c:pt>
                <c:pt idx="1">
                  <c:v>6913000</c:v>
                </c:pt>
                <c:pt idx="2">
                  <c:v>9626780</c:v>
                </c:pt>
                <c:pt idx="3">
                  <c:v>12733286.800000001</c:v>
                </c:pt>
                <c:pt idx="4">
                  <c:v>16279074.008000001</c:v>
                </c:pt>
                <c:pt idx="5">
                  <c:v>20315787.448480003</c:v>
                </c:pt>
                <c:pt idx="6">
                  <c:v>24900700.595388804</c:v>
                </c:pt>
                <c:pt idx="7">
                  <c:v>30097305.121112131</c:v>
                </c:pt>
                <c:pt idx="8">
                  <c:v>35975962.167378858</c:v>
                </c:pt>
                <c:pt idx="9">
                  <c:v>42614620.510321595</c:v>
                </c:pt>
                <c:pt idx="10">
                  <c:v>46876082.561353758</c:v>
                </c:pt>
                <c:pt idx="11">
                  <c:v>51563690.817489132</c:v>
                </c:pt>
                <c:pt idx="12">
                  <c:v>56720059.89923805</c:v>
                </c:pt>
                <c:pt idx="13">
                  <c:v>62392065.889161855</c:v>
                </c:pt>
                <c:pt idx="14">
                  <c:v>68631272.478078038</c:v>
                </c:pt>
                <c:pt idx="15">
                  <c:v>75494399.725885838</c:v>
                </c:pt>
                <c:pt idx="16">
                  <c:v>83043839.698474422</c:v>
                </c:pt>
                <c:pt idx="17">
                  <c:v>91348223.668321863</c:v>
                </c:pt>
                <c:pt idx="18">
                  <c:v>100483046.03515404</c:v>
                </c:pt>
                <c:pt idx="19">
                  <c:v>110531350.63866945</c:v>
                </c:pt>
                <c:pt idx="20">
                  <c:v>121584485.70253639</c:v>
                </c:pt>
                <c:pt idx="21">
                  <c:v>133742934.27279003</c:v>
                </c:pt>
                <c:pt idx="22">
                  <c:v>147117227.70006904</c:v>
                </c:pt>
                <c:pt idx="23">
                  <c:v>161828950.47007594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65-492B-B1CF-947CE363C5C8}"/>
            </c:ext>
          </c:extLst>
        </c:ser>
        <c:ser>
          <c:idx val="1"/>
          <c:order val="1"/>
          <c:tx>
            <c:v>Cumulative Investment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retirement'!$E$26:$E$85</c:f>
              <c:numCache>
                <c:formatCode>#,##0</c:formatCode>
                <c:ptCount val="60"/>
                <c:pt idx="0">
                  <c:v>4300000</c:v>
                </c:pt>
                <c:pt idx="1">
                  <c:v>6208000</c:v>
                </c:pt>
                <c:pt idx="2">
                  <c:v>8230480</c:v>
                </c:pt>
                <c:pt idx="3">
                  <c:v>10374308.800000001</c:v>
                </c:pt>
                <c:pt idx="4">
                  <c:v>12646767.328000002</c:v>
                </c:pt>
                <c:pt idx="5">
                  <c:v>15055573.367680002</c:v>
                </c:pt>
                <c:pt idx="6">
                  <c:v>17608907.769740801</c:v>
                </c:pt>
                <c:pt idx="7">
                  <c:v>20315442.23592525</c:v>
                </c:pt>
                <c:pt idx="8">
                  <c:v>23184368.770080768</c:v>
                </c:pt>
                <c:pt idx="9">
                  <c:v>26225430.896285616</c:v>
                </c:pt>
                <c:pt idx="10">
                  <c:v>26225430.896285616</c:v>
                </c:pt>
                <c:pt idx="11">
                  <c:v>26225430.896285616</c:v>
                </c:pt>
                <c:pt idx="12">
                  <c:v>26225430.896285616</c:v>
                </c:pt>
                <c:pt idx="13">
                  <c:v>26225430.896285616</c:v>
                </c:pt>
                <c:pt idx="14">
                  <c:v>26225430.896285616</c:v>
                </c:pt>
                <c:pt idx="15">
                  <c:v>26225430.896285616</c:v>
                </c:pt>
                <c:pt idx="16">
                  <c:v>26225430.896285616</c:v>
                </c:pt>
                <c:pt idx="17">
                  <c:v>26225430.896285616</c:v>
                </c:pt>
                <c:pt idx="18">
                  <c:v>26225430.896285616</c:v>
                </c:pt>
                <c:pt idx="19">
                  <c:v>26225430.896285616</c:v>
                </c:pt>
                <c:pt idx="20">
                  <c:v>26225430.896285616</c:v>
                </c:pt>
                <c:pt idx="21">
                  <c:v>26225430.896285616</c:v>
                </c:pt>
                <c:pt idx="22">
                  <c:v>26225430.896285616</c:v>
                </c:pt>
                <c:pt idx="23">
                  <c:v>26225430.896285616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65-492B-B1CF-947CE363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003103"/>
        <c:axId val="821202554"/>
      </c:scatterChart>
      <c:valAx>
        <c:axId val="358003103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900" b="1" i="0">
                    <a:solidFill>
                      <a:srgbClr val="000000"/>
                    </a:solidFill>
                    <a:latin typeface="Arial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6244117715374072"/>
              <c:y val="0.90594267300745823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821202554"/>
        <c:crosses val="autoZero"/>
        <c:crossBetween val="midCat"/>
      </c:valAx>
      <c:valAx>
        <c:axId val="82120255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₹&quot;\ #,##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35800310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943691545599052"/>
          <c:y val="2.4752475247524754E-2"/>
        </c:manualLayout>
      </c:layout>
      <c:overlay val="0"/>
      <c:txPr>
        <a:bodyPr/>
        <a:lstStyle/>
        <a:p>
          <a:pPr lvl="0">
            <a:defRPr sz="800" b="0" i="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Retirement
 corpus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final corpus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'after retirement'!$G$17:$G$46</c:f>
              <c:numCache>
                <c:formatCode>0</c:formatCode>
                <c:ptCount val="30"/>
                <c:pt idx="0">
                  <c:v>173542844.88597351</c:v>
                </c:pt>
                <c:pt idx="1">
                  <c:v>186129926.34477887</c:v>
                </c:pt>
                <c:pt idx="2">
                  <c:v>199657066.10619256</c:v>
                </c:pt>
                <c:pt idx="3">
                  <c:v>214196378.50865284</c:v>
                </c:pt>
                <c:pt idx="4">
                  <c:v>229825640.17232829</c:v>
                </c:pt>
                <c:pt idx="5">
                  <c:v>246628743.24684256</c:v>
                </c:pt>
                <c:pt idx="6">
                  <c:v>264696185.5022825</c:v>
                </c:pt>
                <c:pt idx="7">
                  <c:v>284125600.29420239</c:v>
                </c:pt>
                <c:pt idx="8">
                  <c:v>305022329.68488896</c:v>
                </c:pt>
                <c:pt idx="9">
                  <c:v>327500044.27572471</c:v>
                </c:pt>
                <c:pt idx="10">
                  <c:v>351681413.60083866</c:v>
                </c:pt>
                <c:pt idx="11">
                  <c:v>377698831.25228792</c:v>
                </c:pt>
                <c:pt idx="12">
                  <c:v>405695199.25383306</c:v>
                </c:pt>
                <c:pt idx="13">
                  <c:v>435824776.57621557</c:v>
                </c:pt>
                <c:pt idx="14">
                  <c:v>468254097.09414899</c:v>
                </c:pt>
                <c:pt idx="15">
                  <c:v>503162962.7266441</c:v>
                </c:pt>
                <c:pt idx="16">
                  <c:v>540745517.98067069</c:v>
                </c:pt>
                <c:pt idx="17">
                  <c:v>581211412.63662541</c:v>
                </c:pt>
                <c:pt idx="18">
                  <c:v>624787059.87599206</c:v>
                </c:pt>
                <c:pt idx="19">
                  <c:v>671716997.76062012</c:v>
                </c:pt>
                <c:pt idx="20">
                  <c:v>722265362.63315165</c:v>
                </c:pt>
                <c:pt idx="21">
                  <c:v>776717483.72362101</c:v>
                </c:pt>
                <c:pt idx="22">
                  <c:v>835381609.02277946</c:v>
                </c:pt>
                <c:pt idx="23">
                  <c:v>898590773.32332551</c:v>
                </c:pt>
                <c:pt idx="24">
                  <c:v>966704820.24143457</c:v>
                </c:pt>
                <c:pt idx="25">
                  <c:v>1040112591.0187205</c:v>
                </c:pt>
                <c:pt idx="26">
                  <c:v>1119234293.9754815</c:v>
                </c:pt>
                <c:pt idx="27">
                  <c:v>1204524069.6467774</c:v>
                </c:pt>
                <c:pt idx="28">
                  <c:v>1296472767.8911362</c:v>
                </c:pt>
                <c:pt idx="29">
                  <c:v>1395610954.6257286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A-47DF-B465-278DE7A0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95020"/>
        <c:axId val="1020654758"/>
      </c:lineChart>
      <c:catAx>
        <c:axId val="3728950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0654758"/>
        <c:crosses val="autoZero"/>
        <c:auto val="1"/>
        <c:lblAlgn val="ctr"/>
        <c:lblOffset val="100"/>
        <c:noMultiLvlLbl val="1"/>
      </c:catAx>
      <c:valAx>
        <c:axId val="10206547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289502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Retirement
 corpus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final corpus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'after retirement'!$G$17:$G$46</c:f>
              <c:numCache>
                <c:formatCode>0</c:formatCode>
                <c:ptCount val="30"/>
                <c:pt idx="0">
                  <c:v>173542844.88597351</c:v>
                </c:pt>
                <c:pt idx="1">
                  <c:v>186129926.34477887</c:v>
                </c:pt>
                <c:pt idx="2">
                  <c:v>199657066.10619256</c:v>
                </c:pt>
                <c:pt idx="3">
                  <c:v>214196378.50865284</c:v>
                </c:pt>
                <c:pt idx="4">
                  <c:v>229825640.17232829</c:v>
                </c:pt>
                <c:pt idx="5">
                  <c:v>246628743.24684256</c:v>
                </c:pt>
                <c:pt idx="6">
                  <c:v>264696185.5022825</c:v>
                </c:pt>
                <c:pt idx="7">
                  <c:v>284125600.29420239</c:v>
                </c:pt>
                <c:pt idx="8">
                  <c:v>305022329.68488896</c:v>
                </c:pt>
                <c:pt idx="9">
                  <c:v>327500044.27572471</c:v>
                </c:pt>
                <c:pt idx="10">
                  <c:v>351681413.60083866</c:v>
                </c:pt>
                <c:pt idx="11">
                  <c:v>377698831.25228792</c:v>
                </c:pt>
                <c:pt idx="12">
                  <c:v>405695199.25383306</c:v>
                </c:pt>
                <c:pt idx="13">
                  <c:v>435824776.57621557</c:v>
                </c:pt>
                <c:pt idx="14">
                  <c:v>468254097.09414899</c:v>
                </c:pt>
                <c:pt idx="15">
                  <c:v>503162962.7266441</c:v>
                </c:pt>
                <c:pt idx="16">
                  <c:v>540745517.98067069</c:v>
                </c:pt>
                <c:pt idx="17">
                  <c:v>581211412.63662541</c:v>
                </c:pt>
                <c:pt idx="18">
                  <c:v>624787059.87599206</c:v>
                </c:pt>
                <c:pt idx="19">
                  <c:v>671716997.76062012</c:v>
                </c:pt>
                <c:pt idx="20">
                  <c:v>722265362.63315165</c:v>
                </c:pt>
                <c:pt idx="21">
                  <c:v>776717483.72362101</c:v>
                </c:pt>
                <c:pt idx="22">
                  <c:v>835381609.02277946</c:v>
                </c:pt>
                <c:pt idx="23">
                  <c:v>898590773.32332551</c:v>
                </c:pt>
                <c:pt idx="24">
                  <c:v>966704820.24143457</c:v>
                </c:pt>
                <c:pt idx="25">
                  <c:v>1040112591.0187205</c:v>
                </c:pt>
                <c:pt idx="26">
                  <c:v>1119234293.9754815</c:v>
                </c:pt>
                <c:pt idx="27">
                  <c:v>1204524069.6467774</c:v>
                </c:pt>
                <c:pt idx="28">
                  <c:v>1296472767.8911362</c:v>
                </c:pt>
                <c:pt idx="29">
                  <c:v>1395610954.6257286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D-472B-8E36-11EB6F6D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3336366"/>
        <c:axId val="259898398"/>
      </c:lineChart>
      <c:catAx>
        <c:axId val="16433363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898398"/>
        <c:crosses val="autoZero"/>
        <c:auto val="1"/>
        <c:lblAlgn val="ctr"/>
        <c:lblOffset val="100"/>
        <c:noMultiLvlLbl val="1"/>
      </c:catAx>
      <c:valAx>
        <c:axId val="2598983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333636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22535242263482427"/>
          <c:y val="7.9208112256614172E-2"/>
          <c:w val="0.7380291841290495"/>
          <c:h val="0.74752655942179624"/>
        </c:manualLayout>
      </c:layout>
      <c:scatterChart>
        <c:scatterStyle val="lineMarker"/>
        <c:varyColors val="1"/>
        <c:ser>
          <c:idx val="0"/>
          <c:order val="0"/>
          <c:tx>
            <c:v>Balance at Year end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retirement'!$H$26:$H$85</c:f>
              <c:numCache>
                <c:formatCode>#,##0</c:formatCode>
                <c:ptCount val="60"/>
                <c:pt idx="0">
                  <c:v>4550000</c:v>
                </c:pt>
                <c:pt idx="1">
                  <c:v>6913000</c:v>
                </c:pt>
                <c:pt idx="2">
                  <c:v>9626780</c:v>
                </c:pt>
                <c:pt idx="3">
                  <c:v>12733286.800000001</c:v>
                </c:pt>
                <c:pt idx="4">
                  <c:v>16279074.008000001</c:v>
                </c:pt>
                <c:pt idx="5">
                  <c:v>20315787.448480003</c:v>
                </c:pt>
                <c:pt idx="6">
                  <c:v>24900700.595388804</c:v>
                </c:pt>
                <c:pt idx="7">
                  <c:v>30097305.121112131</c:v>
                </c:pt>
                <c:pt idx="8">
                  <c:v>35975962.167378858</c:v>
                </c:pt>
                <c:pt idx="9">
                  <c:v>42614620.510321595</c:v>
                </c:pt>
                <c:pt idx="10">
                  <c:v>46876082.561353758</c:v>
                </c:pt>
                <c:pt idx="11">
                  <c:v>51563690.817489132</c:v>
                </c:pt>
                <c:pt idx="12">
                  <c:v>56720059.89923805</c:v>
                </c:pt>
                <c:pt idx="13">
                  <c:v>62392065.889161855</c:v>
                </c:pt>
                <c:pt idx="14">
                  <c:v>68631272.478078038</c:v>
                </c:pt>
                <c:pt idx="15">
                  <c:v>75494399.725885838</c:v>
                </c:pt>
                <c:pt idx="16">
                  <c:v>83043839.698474422</c:v>
                </c:pt>
                <c:pt idx="17">
                  <c:v>91348223.668321863</c:v>
                </c:pt>
                <c:pt idx="18">
                  <c:v>100483046.03515404</c:v>
                </c:pt>
                <c:pt idx="19">
                  <c:v>110531350.63866945</c:v>
                </c:pt>
                <c:pt idx="20">
                  <c:v>121584485.70253639</c:v>
                </c:pt>
                <c:pt idx="21">
                  <c:v>133742934.27279003</c:v>
                </c:pt>
                <c:pt idx="22">
                  <c:v>147117227.70006904</c:v>
                </c:pt>
                <c:pt idx="23">
                  <c:v>161828950.47007594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8A-46A5-A1E7-E609C691C9C2}"/>
            </c:ext>
          </c:extLst>
        </c:ser>
        <c:ser>
          <c:idx val="1"/>
          <c:order val="1"/>
          <c:tx>
            <c:v>Cumulative Investment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retirement'!$E$26:$E$85</c:f>
              <c:numCache>
                <c:formatCode>#,##0</c:formatCode>
                <c:ptCount val="60"/>
                <c:pt idx="0">
                  <c:v>4300000</c:v>
                </c:pt>
                <c:pt idx="1">
                  <c:v>6208000</c:v>
                </c:pt>
                <c:pt idx="2">
                  <c:v>8230480</c:v>
                </c:pt>
                <c:pt idx="3">
                  <c:v>10374308.800000001</c:v>
                </c:pt>
                <c:pt idx="4">
                  <c:v>12646767.328000002</c:v>
                </c:pt>
                <c:pt idx="5">
                  <c:v>15055573.367680002</c:v>
                </c:pt>
                <c:pt idx="6">
                  <c:v>17608907.769740801</c:v>
                </c:pt>
                <c:pt idx="7">
                  <c:v>20315442.23592525</c:v>
                </c:pt>
                <c:pt idx="8">
                  <c:v>23184368.770080768</c:v>
                </c:pt>
                <c:pt idx="9">
                  <c:v>26225430.896285616</c:v>
                </c:pt>
                <c:pt idx="10">
                  <c:v>26225430.896285616</c:v>
                </c:pt>
                <c:pt idx="11">
                  <c:v>26225430.896285616</c:v>
                </c:pt>
                <c:pt idx="12">
                  <c:v>26225430.896285616</c:v>
                </c:pt>
                <c:pt idx="13">
                  <c:v>26225430.896285616</c:v>
                </c:pt>
                <c:pt idx="14">
                  <c:v>26225430.896285616</c:v>
                </c:pt>
                <c:pt idx="15">
                  <c:v>26225430.896285616</c:v>
                </c:pt>
                <c:pt idx="16">
                  <c:v>26225430.896285616</c:v>
                </c:pt>
                <c:pt idx="17">
                  <c:v>26225430.896285616</c:v>
                </c:pt>
                <c:pt idx="18">
                  <c:v>26225430.896285616</c:v>
                </c:pt>
                <c:pt idx="19">
                  <c:v>26225430.896285616</c:v>
                </c:pt>
                <c:pt idx="20">
                  <c:v>26225430.896285616</c:v>
                </c:pt>
                <c:pt idx="21">
                  <c:v>26225430.896285616</c:v>
                </c:pt>
                <c:pt idx="22">
                  <c:v>26225430.896285616</c:v>
                </c:pt>
                <c:pt idx="23">
                  <c:v>26225430.896285616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8A-46A5-A1E7-E609C691C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756932"/>
        <c:axId val="1586756087"/>
      </c:scatterChart>
      <c:valAx>
        <c:axId val="985756932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900" b="1" i="0">
                    <a:solidFill>
                      <a:srgbClr val="000000"/>
                    </a:solidFill>
                    <a:latin typeface="Arial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6244117715374072"/>
              <c:y val="0.90594267300745823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586756087"/>
        <c:crosses val="autoZero"/>
        <c:crossBetween val="midCat"/>
      </c:valAx>
      <c:valAx>
        <c:axId val="15867560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₹&quot;\ #,##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9857569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943691545599052"/>
          <c:y val="2.4752475247524754E-2"/>
        </c:manualLayout>
      </c:layout>
      <c:overlay val="0"/>
      <c:txPr>
        <a:bodyPr/>
        <a:lstStyle/>
        <a:p>
          <a:pPr lvl="0">
            <a:defRPr sz="800" b="0" i="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22535242263482427"/>
          <c:y val="7.9208112256614172E-2"/>
          <c:w val="0.7380291841290495"/>
          <c:h val="0.74752655942179624"/>
        </c:manualLayout>
      </c:layout>
      <c:scatterChart>
        <c:scatterStyle val="lineMarker"/>
        <c:varyColors val="1"/>
        <c:ser>
          <c:idx val="0"/>
          <c:order val="0"/>
          <c:tx>
            <c:v>Balance at Year end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retirement'!$H$26:$H$85</c:f>
              <c:numCache>
                <c:formatCode>#,##0</c:formatCode>
                <c:ptCount val="60"/>
                <c:pt idx="0">
                  <c:v>4550000</c:v>
                </c:pt>
                <c:pt idx="1">
                  <c:v>6913000</c:v>
                </c:pt>
                <c:pt idx="2">
                  <c:v>9626780</c:v>
                </c:pt>
                <c:pt idx="3">
                  <c:v>12733286.800000001</c:v>
                </c:pt>
                <c:pt idx="4">
                  <c:v>16279074.008000001</c:v>
                </c:pt>
                <c:pt idx="5">
                  <c:v>20315787.448480003</c:v>
                </c:pt>
                <c:pt idx="6">
                  <c:v>24900700.595388804</c:v>
                </c:pt>
                <c:pt idx="7">
                  <c:v>30097305.121112131</c:v>
                </c:pt>
                <c:pt idx="8">
                  <c:v>35975962.167378858</c:v>
                </c:pt>
                <c:pt idx="9">
                  <c:v>42614620.510321595</c:v>
                </c:pt>
                <c:pt idx="10">
                  <c:v>46876082.561353758</c:v>
                </c:pt>
                <c:pt idx="11">
                  <c:v>51563690.817489132</c:v>
                </c:pt>
                <c:pt idx="12">
                  <c:v>56720059.89923805</c:v>
                </c:pt>
                <c:pt idx="13">
                  <c:v>62392065.889161855</c:v>
                </c:pt>
                <c:pt idx="14">
                  <c:v>68631272.478078038</c:v>
                </c:pt>
                <c:pt idx="15">
                  <c:v>75494399.725885838</c:v>
                </c:pt>
                <c:pt idx="16">
                  <c:v>83043839.698474422</c:v>
                </c:pt>
                <c:pt idx="17">
                  <c:v>91348223.668321863</c:v>
                </c:pt>
                <c:pt idx="18">
                  <c:v>100483046.03515404</c:v>
                </c:pt>
                <c:pt idx="19">
                  <c:v>110531350.63866945</c:v>
                </c:pt>
                <c:pt idx="20">
                  <c:v>121584485.70253639</c:v>
                </c:pt>
                <c:pt idx="21">
                  <c:v>133742934.27279003</c:v>
                </c:pt>
                <c:pt idx="22">
                  <c:v>147117227.70006904</c:v>
                </c:pt>
                <c:pt idx="23">
                  <c:v>161828950.47007594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A2-4A47-BF85-ACB3536B4738}"/>
            </c:ext>
          </c:extLst>
        </c:ser>
        <c:ser>
          <c:idx val="1"/>
          <c:order val="1"/>
          <c:tx>
            <c:v>Cumulative Investment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'Goal - retirement'!$B$26:$B$85</c:f>
              <c:numCache>
                <c:formatCode>#,##0.00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 formatCode="&quot;₹&quot;\ #,##0">
                  <c:v>36</c:v>
                </c:pt>
                <c:pt idx="9" formatCode="&quot;₹&quot;\ #,##0">
                  <c:v>37</c:v>
                </c:pt>
                <c:pt idx="10" formatCode="General">
                  <c:v>38</c:v>
                </c:pt>
                <c:pt idx="11" formatCode="General">
                  <c:v>39</c:v>
                </c:pt>
                <c:pt idx="12" formatCode="General">
                  <c:v>40</c:v>
                </c:pt>
                <c:pt idx="13" formatCode="General">
                  <c:v>41</c:v>
                </c:pt>
                <c:pt idx="14" formatCode="General">
                  <c:v>42</c:v>
                </c:pt>
                <c:pt idx="15" formatCode="General">
                  <c:v>43</c:v>
                </c:pt>
                <c:pt idx="16" formatCode="General">
                  <c:v>44</c:v>
                </c:pt>
                <c:pt idx="17" formatCode="General">
                  <c:v>45</c:v>
                </c:pt>
                <c:pt idx="18" formatCode="General">
                  <c:v>46</c:v>
                </c:pt>
                <c:pt idx="19" formatCode="General">
                  <c:v>47</c:v>
                </c:pt>
                <c:pt idx="20" formatCode="General">
                  <c:v>48</c:v>
                </c:pt>
                <c:pt idx="21" formatCode="General">
                  <c:v>49</c:v>
                </c:pt>
                <c:pt idx="22" formatCode="General">
                  <c:v>50</c:v>
                </c:pt>
                <c:pt idx="23" formatCode="General">
                  <c:v>51</c:v>
                </c:pt>
                <c:pt idx="24" formatCode="General">
                  <c:v>#N/A</c:v>
                </c:pt>
                <c:pt idx="25" formatCode="General">
                  <c:v>#N/A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 formatCode="General">
                  <c:v>#N/A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 formatCode="General">
                  <c:v>#N/A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 formatCode="General">
                  <c:v>#N/A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 formatCode="General">
                  <c:v>#N/A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 formatCode="General">
                  <c:v>#N/A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 formatCode="General">
                  <c:v>#N/A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 formatCode="General">
                  <c:v>#N/A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 formatCode="General">
                  <c:v>#N/A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 formatCode="General">
                  <c:v>#N/A</c:v>
                </c:pt>
                <c:pt idx="59" formatCode="General">
                  <c:v>#N/A</c:v>
                </c:pt>
              </c:numCache>
            </c:numRef>
          </c:xVal>
          <c:yVal>
            <c:numRef>
              <c:f>'Goal - retirement'!$E$26:$E$85</c:f>
              <c:numCache>
                <c:formatCode>#,##0</c:formatCode>
                <c:ptCount val="60"/>
                <c:pt idx="0">
                  <c:v>4300000</c:v>
                </c:pt>
                <c:pt idx="1">
                  <c:v>6208000</c:v>
                </c:pt>
                <c:pt idx="2">
                  <c:v>8230480</c:v>
                </c:pt>
                <c:pt idx="3">
                  <c:v>10374308.800000001</c:v>
                </c:pt>
                <c:pt idx="4">
                  <c:v>12646767.328000002</c:v>
                </c:pt>
                <c:pt idx="5">
                  <c:v>15055573.367680002</c:v>
                </c:pt>
                <c:pt idx="6">
                  <c:v>17608907.769740801</c:v>
                </c:pt>
                <c:pt idx="7">
                  <c:v>20315442.23592525</c:v>
                </c:pt>
                <c:pt idx="8">
                  <c:v>23184368.770080768</c:v>
                </c:pt>
                <c:pt idx="9">
                  <c:v>26225430.896285616</c:v>
                </c:pt>
                <c:pt idx="10">
                  <c:v>26225430.896285616</c:v>
                </c:pt>
                <c:pt idx="11">
                  <c:v>26225430.896285616</c:v>
                </c:pt>
                <c:pt idx="12">
                  <c:v>26225430.896285616</c:v>
                </c:pt>
                <c:pt idx="13">
                  <c:v>26225430.896285616</c:v>
                </c:pt>
                <c:pt idx="14">
                  <c:v>26225430.896285616</c:v>
                </c:pt>
                <c:pt idx="15">
                  <c:v>26225430.896285616</c:v>
                </c:pt>
                <c:pt idx="16">
                  <c:v>26225430.896285616</c:v>
                </c:pt>
                <c:pt idx="17">
                  <c:v>26225430.896285616</c:v>
                </c:pt>
                <c:pt idx="18">
                  <c:v>26225430.896285616</c:v>
                </c:pt>
                <c:pt idx="19">
                  <c:v>26225430.896285616</c:v>
                </c:pt>
                <c:pt idx="20">
                  <c:v>26225430.896285616</c:v>
                </c:pt>
                <c:pt idx="21">
                  <c:v>26225430.896285616</c:v>
                </c:pt>
                <c:pt idx="22">
                  <c:v>26225430.896285616</c:v>
                </c:pt>
                <c:pt idx="23">
                  <c:v>26225430.896285616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A2-4A47-BF85-ACB3536B4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03068"/>
        <c:axId val="373321010"/>
      </c:scatterChart>
      <c:valAx>
        <c:axId val="67403068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900" b="1" i="0">
                    <a:solidFill>
                      <a:srgbClr val="000000"/>
                    </a:solidFill>
                    <a:latin typeface="Arial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6244117715374072"/>
              <c:y val="0.90594267300745823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373321010"/>
        <c:crosses val="autoZero"/>
        <c:crossBetween val="midCat"/>
      </c:valAx>
      <c:valAx>
        <c:axId val="37332101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₹&quot;\ #,##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674030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943691545599052"/>
          <c:y val="2.4752475247524754E-2"/>
        </c:manualLayout>
      </c:layout>
      <c:overlay val="0"/>
      <c:txPr>
        <a:bodyPr/>
        <a:lstStyle/>
        <a:p>
          <a:pPr lvl="0">
            <a:defRPr sz="800" b="0" i="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final corpus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'Life Ins'!$F$17:$F$46</c:f>
              <c:numCache>
                <c:formatCode>0</c:formatCode>
                <c:ptCount val="30"/>
                <c:pt idx="0">
                  <c:v>36700000</c:v>
                </c:pt>
                <c:pt idx="1">
                  <c:v>38462000</c:v>
                </c:pt>
                <c:pt idx="2">
                  <c:v>40285720</c:v>
                </c:pt>
                <c:pt idx="3">
                  <c:v>42170463.200000003</c:v>
                </c:pt>
                <c:pt idx="4">
                  <c:v>44115050.992000006</c:v>
                </c:pt>
                <c:pt idx="5">
                  <c:v>46117750.051520005</c:v>
                </c:pt>
                <c:pt idx="6">
                  <c:v>48176190.654611208</c:v>
                </c:pt>
                <c:pt idx="7">
                  <c:v>50287275.253887877</c:v>
                </c:pt>
                <c:pt idx="8">
                  <c:v>52447076.245121144</c:v>
                </c:pt>
                <c:pt idx="9">
                  <c:v>43258226.735931166</c:v>
                </c:pt>
                <c:pt idx="10">
                  <c:v>44360523.555747144</c:v>
                </c:pt>
                <c:pt idx="11">
                  <c:v>45379638.506318092</c:v>
                </c:pt>
                <c:pt idx="12">
                  <c:v>46295648.707645908</c:v>
                </c:pt>
                <c:pt idx="13">
                  <c:v>47085942.710148267</c:v>
                </c:pt>
                <c:pt idx="14">
                  <c:v>47724909.860805124</c:v>
                </c:pt>
                <c:pt idx="15">
                  <c:v>48183596.099306189</c:v>
                </c:pt>
                <c:pt idx="16">
                  <c:v>48429322.676802598</c:v>
                </c:pt>
                <c:pt idx="17">
                  <c:v>48425263.930102587</c:v>
                </c:pt>
                <c:pt idx="18">
                  <c:v>48129979.847869761</c:v>
                </c:pt>
                <c:pt idx="19">
                  <c:v>27516524.658509318</c:v>
                </c:pt>
                <c:pt idx="20">
                  <c:v>24495333.274377123</c:v>
                </c:pt>
                <c:pt idx="21">
                  <c:v>20825652.120832723</c:v>
                </c:pt>
                <c:pt idx="22">
                  <c:v>16421849.983074954</c:v>
                </c:pt>
                <c:pt idx="23">
                  <c:v>11188485.590550944</c:v>
                </c:pt>
                <c:pt idx="24">
                  <c:v>5019251.7953246431</c:v>
                </c:pt>
                <c:pt idx="25">
                  <c:v>-2204190.3206811715</c:v>
                </c:pt>
                <c:pt idx="26">
                  <c:v>-10613498.686019866</c:v>
                </c:pt>
                <c:pt idx="27">
                  <c:v>-20355071.247888666</c:v>
                </c:pt>
                <c:pt idx="28">
                  <c:v>-31591614.427540354</c:v>
                </c:pt>
                <c:pt idx="29">
                  <c:v>-44503874.088448986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1-4D5D-8A1C-A8E5062D0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567947"/>
        <c:axId val="1905826839"/>
      </c:lineChart>
      <c:catAx>
        <c:axId val="9745679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5826839"/>
        <c:crosses val="autoZero"/>
        <c:auto val="1"/>
        <c:lblAlgn val="ctr"/>
        <c:lblOffset val="100"/>
        <c:noMultiLvlLbl val="1"/>
      </c:catAx>
      <c:valAx>
        <c:axId val="19058268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7456794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9</xdr:row>
      <xdr:rowOff>38100</xdr:rowOff>
    </xdr:from>
    <xdr:ext cx="3752850" cy="1714500"/>
    <xdr:graphicFrame macro="">
      <xdr:nvGraphicFramePr>
        <xdr:cNvPr id="2106055984" name="Chart 1">
          <a:extLst>
            <a:ext uri="{FF2B5EF4-FFF2-40B4-BE49-F238E27FC236}">
              <a16:creationId xmlns:a16="http://schemas.microsoft.com/office/drawing/2014/main" id="{00000000-0008-0000-0300-000030DD8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0</xdr:colOff>
      <xdr:row>4</xdr:row>
      <xdr:rowOff>0</xdr:rowOff>
    </xdr:from>
    <xdr:ext cx="4657725" cy="2724150"/>
    <xdr:graphicFrame macro="">
      <xdr:nvGraphicFramePr>
        <xdr:cNvPr id="863861999" name="Chart 2">
          <a:extLst>
            <a:ext uri="{FF2B5EF4-FFF2-40B4-BE49-F238E27FC236}">
              <a16:creationId xmlns:a16="http://schemas.microsoft.com/office/drawing/2014/main" id="{00000000-0008-0000-0300-0000EF7C7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66675</xdr:rowOff>
    </xdr:from>
    <xdr:ext cx="4667250" cy="2047875"/>
    <xdr:graphicFrame macro="">
      <xdr:nvGraphicFramePr>
        <xdr:cNvPr id="1794570766" name="Chart 3">
          <a:extLst>
            <a:ext uri="{FF2B5EF4-FFF2-40B4-BE49-F238E27FC236}">
              <a16:creationId xmlns:a16="http://schemas.microsoft.com/office/drawing/2014/main" id="{00000000-0008-0000-0400-00000EFAF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9</xdr:row>
      <xdr:rowOff>38100</xdr:rowOff>
    </xdr:from>
    <xdr:ext cx="4067175" cy="1790700"/>
    <xdr:graphicFrame macro="">
      <xdr:nvGraphicFramePr>
        <xdr:cNvPr id="1481925136" name="Chart 5">
          <a:extLst>
            <a:ext uri="{FF2B5EF4-FFF2-40B4-BE49-F238E27FC236}">
              <a16:creationId xmlns:a16="http://schemas.microsoft.com/office/drawing/2014/main" id="{00000000-0008-0000-0600-000010625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9</xdr:row>
      <xdr:rowOff>38100</xdr:rowOff>
    </xdr:from>
    <xdr:ext cx="4067175" cy="1790700"/>
    <xdr:graphicFrame macro="">
      <xdr:nvGraphicFramePr>
        <xdr:cNvPr id="1455833098" name="Chart 6">
          <a:extLst>
            <a:ext uri="{FF2B5EF4-FFF2-40B4-BE49-F238E27FC236}">
              <a16:creationId xmlns:a16="http://schemas.microsoft.com/office/drawing/2014/main" id="{00000000-0008-0000-0700-00000A40C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0</xdr:rowOff>
    </xdr:from>
    <xdr:ext cx="4143375" cy="2047875"/>
    <xdr:graphicFrame macro="">
      <xdr:nvGraphicFramePr>
        <xdr:cNvPr id="1720185248" name="Chart 7">
          <a:extLst>
            <a:ext uri="{FF2B5EF4-FFF2-40B4-BE49-F238E27FC236}">
              <a16:creationId xmlns:a16="http://schemas.microsoft.com/office/drawing/2014/main" id="{00000000-0008-0000-0800-0000A0F18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topLeftCell="A2" workbookViewId="0">
      <selection activeCell="D35" sqref="D35"/>
    </sheetView>
  </sheetViews>
  <sheetFormatPr defaultColWidth="14.3984375" defaultRowHeight="15" customHeight="1" x14ac:dyDescent="0.3"/>
  <cols>
    <col min="1" max="2" width="8.69921875" customWidth="1"/>
    <col min="3" max="3" width="40.09765625" customWidth="1"/>
    <col min="4" max="4" width="13.8984375" customWidth="1"/>
    <col min="5" max="5" width="8.69921875" customWidth="1"/>
    <col min="6" max="6" width="28.296875" customWidth="1"/>
    <col min="7" max="7" width="12.09765625" customWidth="1"/>
    <col min="8" max="8" width="8.69921875" customWidth="1"/>
    <col min="9" max="9" width="18.09765625" customWidth="1"/>
    <col min="10" max="10" width="11.8984375" customWidth="1"/>
    <col min="11" max="11" width="38.59765625" customWidth="1"/>
    <col min="12" max="26" width="8.69921875" customWidth="1"/>
  </cols>
  <sheetData>
    <row r="1" spans="1:12" ht="12" customHeight="1" x14ac:dyDescent="0.3">
      <c r="A1" s="133" t="s">
        <v>1</v>
      </c>
      <c r="B1" s="134"/>
      <c r="C1" s="134"/>
      <c r="D1" s="135"/>
    </row>
    <row r="2" spans="1:12" ht="12" customHeight="1" x14ac:dyDescent="0.35">
      <c r="A2" s="2"/>
      <c r="B2" s="3"/>
      <c r="C2" s="4" t="s">
        <v>2</v>
      </c>
      <c r="D2" s="5">
        <v>28</v>
      </c>
      <c r="F2" s="6" t="s">
        <v>3</v>
      </c>
      <c r="G2" s="7" t="s">
        <v>4</v>
      </c>
      <c r="I2" s="8" t="s">
        <v>5</v>
      </c>
      <c r="J2" s="9" t="s">
        <v>6</v>
      </c>
      <c r="K2" s="7" t="s">
        <v>7</v>
      </c>
    </row>
    <row r="3" spans="1:12" ht="12" customHeight="1" x14ac:dyDescent="0.3">
      <c r="A3" s="10"/>
      <c r="B3" s="11"/>
      <c r="C3" s="12" t="s">
        <v>8</v>
      </c>
      <c r="D3" s="5">
        <v>52</v>
      </c>
      <c r="F3" s="13" t="s">
        <v>9</v>
      </c>
      <c r="G3" s="5">
        <v>250000</v>
      </c>
      <c r="I3" s="13" t="s">
        <v>10</v>
      </c>
      <c r="J3" s="14"/>
      <c r="K3" s="15"/>
    </row>
    <row r="4" spans="1:12" ht="12" customHeight="1" x14ac:dyDescent="0.3">
      <c r="A4" s="16"/>
      <c r="B4" s="11"/>
      <c r="C4" s="14"/>
      <c r="D4" s="5"/>
      <c r="F4" s="13" t="s">
        <v>11</v>
      </c>
      <c r="G4" s="5">
        <v>0</v>
      </c>
      <c r="I4" s="13" t="s">
        <v>12</v>
      </c>
      <c r="J4" s="14"/>
      <c r="K4" s="15"/>
    </row>
    <row r="5" spans="1:12" ht="12" customHeight="1" x14ac:dyDescent="0.3">
      <c r="A5" s="10"/>
      <c r="B5" s="11"/>
      <c r="C5" s="12"/>
      <c r="D5" s="5"/>
      <c r="F5" s="13" t="s">
        <v>13</v>
      </c>
      <c r="G5" s="5">
        <v>100000</v>
      </c>
      <c r="I5" s="13" t="s">
        <v>14</v>
      </c>
      <c r="J5" s="14"/>
      <c r="K5" s="15"/>
    </row>
    <row r="6" spans="1:12" ht="12" customHeight="1" x14ac:dyDescent="0.3">
      <c r="A6" s="10"/>
      <c r="B6" s="11"/>
      <c r="C6" s="12" t="s">
        <v>15</v>
      </c>
      <c r="D6" s="5">
        <v>120000</v>
      </c>
      <c r="F6" s="13" t="s">
        <v>16</v>
      </c>
      <c r="G6" s="5">
        <v>100000</v>
      </c>
      <c r="I6" s="13" t="s">
        <v>17</v>
      </c>
      <c r="J6" s="14"/>
      <c r="K6" s="15"/>
    </row>
    <row r="7" spans="1:12" ht="12" customHeight="1" x14ac:dyDescent="0.3">
      <c r="A7" s="10"/>
      <c r="B7" s="11"/>
      <c r="C7" s="12" t="s">
        <v>18</v>
      </c>
      <c r="D7" s="5">
        <v>25000</v>
      </c>
      <c r="F7" s="13" t="s">
        <v>19</v>
      </c>
      <c r="G7" s="5">
        <v>0</v>
      </c>
      <c r="I7" s="13"/>
      <c r="J7" s="14"/>
      <c r="K7" s="15"/>
    </row>
    <row r="8" spans="1:12" ht="12" customHeight="1" x14ac:dyDescent="0.3">
      <c r="A8" s="10"/>
      <c r="B8" s="11"/>
      <c r="C8" s="12"/>
      <c r="D8" s="5"/>
      <c r="F8" s="13" t="s">
        <v>20</v>
      </c>
      <c r="G8" s="5">
        <v>0</v>
      </c>
      <c r="I8" s="13"/>
      <c r="J8" s="14"/>
      <c r="K8" s="15"/>
    </row>
    <row r="9" spans="1:12" ht="12" customHeight="1" x14ac:dyDescent="0.3">
      <c r="A9" s="10"/>
      <c r="B9" s="11"/>
      <c r="D9" s="5"/>
      <c r="F9" s="17" t="s">
        <v>21</v>
      </c>
      <c r="G9" s="5">
        <v>75000</v>
      </c>
      <c r="I9" s="17"/>
      <c r="J9" s="18"/>
      <c r="K9" s="19"/>
    </row>
    <row r="10" spans="1:12" ht="12" customHeight="1" x14ac:dyDescent="0.3">
      <c r="A10" s="10"/>
      <c r="B10" s="11"/>
      <c r="D10" s="5"/>
    </row>
    <row r="11" spans="1:12" ht="12" customHeight="1" x14ac:dyDescent="0.3">
      <c r="A11" s="10"/>
      <c r="B11" s="11"/>
      <c r="C11" s="12" t="s">
        <v>22</v>
      </c>
      <c r="D11" s="5">
        <v>1800000</v>
      </c>
      <c r="E11" s="20"/>
    </row>
    <row r="12" spans="1:12" ht="12" customHeight="1" x14ac:dyDescent="0.3">
      <c r="A12" s="10"/>
      <c r="B12" s="11"/>
      <c r="C12" s="12" t="s">
        <v>23</v>
      </c>
      <c r="D12" s="5">
        <v>10</v>
      </c>
      <c r="E12" s="20"/>
      <c r="F12" s="1" t="s">
        <v>24</v>
      </c>
      <c r="G12" s="21">
        <v>1800000</v>
      </c>
    </row>
    <row r="13" spans="1:12" ht="12" customHeight="1" x14ac:dyDescent="0.3">
      <c r="A13" s="22"/>
      <c r="B13" s="23"/>
      <c r="C13" s="12" t="s">
        <v>25</v>
      </c>
      <c r="D13" s="5">
        <v>2500000</v>
      </c>
      <c r="E13" s="20"/>
    </row>
    <row r="14" spans="1:12" ht="12" customHeight="1" x14ac:dyDescent="0.3"/>
    <row r="15" spans="1:12" ht="12" customHeight="1" x14ac:dyDescent="0.3"/>
    <row r="16" spans="1:12" ht="12" customHeight="1" x14ac:dyDescent="0.3">
      <c r="A16" s="133" t="s">
        <v>26</v>
      </c>
      <c r="B16" s="134"/>
      <c r="C16" s="134"/>
      <c r="D16" s="135"/>
      <c r="F16" s="133" t="s">
        <v>27</v>
      </c>
      <c r="G16" s="134"/>
      <c r="H16" s="134"/>
      <c r="I16" s="135"/>
      <c r="K16" s="24" t="s">
        <v>28</v>
      </c>
      <c r="L16" s="25">
        <v>80</v>
      </c>
    </row>
    <row r="17" spans="1:12" ht="12" customHeight="1" x14ac:dyDescent="0.3">
      <c r="A17" s="26"/>
      <c r="B17" s="9"/>
      <c r="C17" s="4" t="s">
        <v>29</v>
      </c>
      <c r="D17" s="27">
        <v>2000000</v>
      </c>
      <c r="F17" s="26"/>
      <c r="G17" s="9"/>
      <c r="H17" s="4" t="s">
        <v>30</v>
      </c>
      <c r="I17" s="27">
        <v>0</v>
      </c>
      <c r="K17" s="28"/>
      <c r="L17" s="29"/>
    </row>
    <row r="18" spans="1:12" ht="12" customHeight="1" x14ac:dyDescent="0.3">
      <c r="A18" s="13"/>
      <c r="B18" s="14"/>
      <c r="C18" s="12" t="s">
        <v>31</v>
      </c>
      <c r="D18" s="30">
        <v>9</v>
      </c>
      <c r="F18" s="13"/>
      <c r="G18" s="14"/>
      <c r="H18" s="12" t="s">
        <v>31</v>
      </c>
      <c r="I18" s="30">
        <v>20</v>
      </c>
      <c r="K18" s="28" t="s">
        <v>32</v>
      </c>
      <c r="L18" s="29">
        <v>0.06</v>
      </c>
    </row>
    <row r="19" spans="1:12" ht="12" customHeight="1" x14ac:dyDescent="0.3">
      <c r="A19" s="13"/>
      <c r="B19" s="14"/>
      <c r="C19" s="12"/>
      <c r="D19" s="5"/>
      <c r="F19" s="13"/>
      <c r="G19" s="14"/>
      <c r="H19" s="12"/>
      <c r="I19" s="5"/>
      <c r="K19" s="28" t="s">
        <v>33</v>
      </c>
      <c r="L19" s="29">
        <v>0.1</v>
      </c>
    </row>
    <row r="20" spans="1:12" ht="12" customHeight="1" x14ac:dyDescent="0.3">
      <c r="A20" s="13"/>
      <c r="B20" s="14"/>
      <c r="D20" s="31"/>
      <c r="F20" s="13"/>
      <c r="G20" s="14"/>
      <c r="I20" s="31"/>
      <c r="K20" s="28" t="s">
        <v>34</v>
      </c>
      <c r="L20" s="29">
        <v>0.1</v>
      </c>
    </row>
    <row r="21" spans="1:12" ht="12" customHeight="1" x14ac:dyDescent="0.3">
      <c r="A21" s="13"/>
      <c r="B21" s="14"/>
      <c r="C21" s="12"/>
      <c r="D21" s="32"/>
      <c r="F21" s="13"/>
      <c r="G21" s="14"/>
      <c r="H21" s="12"/>
      <c r="I21" s="32"/>
      <c r="K21" s="33" t="s">
        <v>35</v>
      </c>
      <c r="L21" s="34">
        <v>8.5000000000000006E-2</v>
      </c>
    </row>
    <row r="22" spans="1:12" ht="12" customHeight="1" x14ac:dyDescent="0.3">
      <c r="A22" s="13"/>
      <c r="B22" s="14"/>
      <c r="C22" s="12" t="s">
        <v>22</v>
      </c>
      <c r="D22" s="5">
        <v>0</v>
      </c>
      <c r="F22" s="13"/>
      <c r="G22" s="14"/>
      <c r="H22" s="12" t="s">
        <v>22</v>
      </c>
      <c r="I22" s="5">
        <v>0</v>
      </c>
    </row>
    <row r="23" spans="1:12" ht="12" customHeight="1" x14ac:dyDescent="0.3">
      <c r="A23" s="13"/>
      <c r="B23" s="14"/>
      <c r="C23" s="12" t="s">
        <v>23</v>
      </c>
      <c r="D23" s="35">
        <f>D18</f>
        <v>9</v>
      </c>
      <c r="F23" s="13"/>
      <c r="G23" s="14"/>
      <c r="H23" s="12" t="s">
        <v>23</v>
      </c>
      <c r="I23" s="35">
        <v>10</v>
      </c>
    </row>
    <row r="24" spans="1:12" ht="12" customHeight="1" x14ac:dyDescent="0.3">
      <c r="A24" s="17"/>
      <c r="B24" s="18"/>
      <c r="C24" s="12" t="s">
        <v>25</v>
      </c>
      <c r="D24" s="5">
        <v>10000000</v>
      </c>
      <c r="F24" s="17"/>
      <c r="G24" s="18"/>
      <c r="H24" s="12" t="s">
        <v>25</v>
      </c>
      <c r="I24" s="5">
        <v>0</v>
      </c>
    </row>
    <row r="25" spans="1:12" ht="12" customHeight="1" x14ac:dyDescent="0.3"/>
    <row r="26" spans="1:12" ht="12" customHeight="1" x14ac:dyDescent="0.3">
      <c r="A26" s="133" t="s">
        <v>36</v>
      </c>
      <c r="B26" s="134"/>
      <c r="C26" s="134"/>
      <c r="D26" s="135"/>
    </row>
    <row r="27" spans="1:12" ht="12" customHeight="1" x14ac:dyDescent="0.3">
      <c r="A27" s="26"/>
      <c r="B27" s="9"/>
      <c r="C27" s="4" t="s">
        <v>30</v>
      </c>
      <c r="D27" s="27">
        <v>7000000</v>
      </c>
    </row>
    <row r="28" spans="1:12" ht="12" customHeight="1" x14ac:dyDescent="0.3">
      <c r="A28" s="13"/>
      <c r="B28" s="14"/>
      <c r="C28" s="12" t="s">
        <v>31</v>
      </c>
      <c r="D28" s="30">
        <v>18</v>
      </c>
    </row>
    <row r="29" spans="1:12" ht="12" customHeight="1" x14ac:dyDescent="0.3">
      <c r="A29" s="13"/>
      <c r="B29" s="14"/>
      <c r="C29" s="12"/>
      <c r="D29" s="5"/>
    </row>
    <row r="30" spans="1:12" ht="12" customHeight="1" x14ac:dyDescent="0.3">
      <c r="A30" s="13"/>
      <c r="B30" s="14"/>
      <c r="D30" s="31"/>
    </row>
    <row r="31" spans="1:12" ht="12" customHeight="1" x14ac:dyDescent="0.3">
      <c r="A31" s="13"/>
      <c r="B31" s="14"/>
      <c r="C31" s="12"/>
      <c r="D31" s="32"/>
    </row>
    <row r="32" spans="1:12" ht="12" customHeight="1" x14ac:dyDescent="0.3">
      <c r="A32" s="13"/>
      <c r="B32" s="14"/>
      <c r="C32" s="12" t="s">
        <v>22</v>
      </c>
      <c r="D32" s="5">
        <v>0</v>
      </c>
    </row>
    <row r="33" spans="1:4" ht="12" customHeight="1" x14ac:dyDescent="0.3">
      <c r="A33" s="13"/>
      <c r="B33" s="14"/>
      <c r="C33" s="12" t="s">
        <v>23</v>
      </c>
      <c r="D33" s="35">
        <v>10</v>
      </c>
    </row>
    <row r="34" spans="1:4" ht="12" customHeight="1" x14ac:dyDescent="0.3">
      <c r="A34" s="17"/>
      <c r="B34" s="18"/>
      <c r="C34" s="12" t="s">
        <v>25</v>
      </c>
      <c r="D34" s="5">
        <v>2000000</v>
      </c>
    </row>
    <row r="35" spans="1:4" ht="12" customHeight="1" x14ac:dyDescent="0.3"/>
    <row r="36" spans="1:4" ht="12" customHeight="1" x14ac:dyDescent="0.3"/>
    <row r="37" spans="1:4" ht="12" customHeight="1" x14ac:dyDescent="0.3"/>
    <row r="38" spans="1:4" ht="12" customHeight="1" x14ac:dyDescent="0.3">
      <c r="A38" s="133"/>
      <c r="B38" s="134"/>
      <c r="C38" s="134"/>
      <c r="D38" s="135"/>
    </row>
    <row r="39" spans="1:4" ht="12" customHeight="1" x14ac:dyDescent="0.3">
      <c r="A39" s="26"/>
      <c r="B39" s="9"/>
      <c r="C39" s="4"/>
      <c r="D39" s="36"/>
    </row>
    <row r="40" spans="1:4" ht="12" customHeight="1" x14ac:dyDescent="0.3">
      <c r="A40" s="13"/>
      <c r="B40" s="14"/>
      <c r="C40" s="12"/>
      <c r="D40" s="37"/>
    </row>
    <row r="41" spans="1:4" ht="12" customHeight="1" x14ac:dyDescent="0.3">
      <c r="A41" s="13"/>
      <c r="B41" s="14"/>
      <c r="C41" s="12"/>
      <c r="D41" s="38"/>
    </row>
    <row r="42" spans="1:4" ht="12" customHeight="1" x14ac:dyDescent="0.3">
      <c r="A42" s="13"/>
      <c r="B42" s="14"/>
    </row>
    <row r="43" spans="1:4" ht="12" customHeight="1" x14ac:dyDescent="0.3">
      <c r="A43" s="13"/>
      <c r="B43" s="14"/>
      <c r="C43" s="12"/>
      <c r="D43" s="39"/>
    </row>
    <row r="44" spans="1:4" ht="12" customHeight="1" x14ac:dyDescent="0.3">
      <c r="A44" s="13"/>
      <c r="B44" s="14"/>
      <c r="C44" s="12"/>
      <c r="D44" s="40"/>
    </row>
    <row r="45" spans="1:4" ht="12" customHeight="1" x14ac:dyDescent="0.3">
      <c r="A45" s="13"/>
      <c r="B45" s="14"/>
      <c r="C45" s="12"/>
      <c r="D45" s="41"/>
    </row>
    <row r="46" spans="1:4" ht="12" customHeight="1" x14ac:dyDescent="0.3">
      <c r="A46" s="17"/>
      <c r="B46" s="18"/>
      <c r="C46" s="12"/>
      <c r="D46" s="40"/>
    </row>
    <row r="47" spans="1:4" ht="12" customHeight="1" x14ac:dyDescent="0.3"/>
    <row r="48" spans="1:4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mergeCells count="5">
    <mergeCell ref="A1:D1"/>
    <mergeCell ref="A16:D16"/>
    <mergeCell ref="F16:I16"/>
    <mergeCell ref="A26:D26"/>
    <mergeCell ref="A38:D3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/>
  </sheetViews>
  <sheetFormatPr defaultColWidth="14.3984375" defaultRowHeight="15" customHeight="1" x14ac:dyDescent="0.3"/>
  <cols>
    <col min="1" max="1" width="27.3984375" customWidth="1"/>
    <col min="2" max="2" width="15.09765625" customWidth="1"/>
    <col min="3" max="3" width="12.3984375" customWidth="1"/>
    <col min="4" max="7" width="8.69921875" customWidth="1"/>
    <col min="8" max="8" width="16.3984375" customWidth="1"/>
    <col min="9" max="27" width="8.69921875" customWidth="1"/>
  </cols>
  <sheetData>
    <row r="1" spans="1:16" ht="12" customHeight="1" x14ac:dyDescent="0.4">
      <c r="A1" s="42" t="s">
        <v>37</v>
      </c>
      <c r="B1" s="43"/>
      <c r="C1" s="44"/>
      <c r="G1" s="45" t="s">
        <v>38</v>
      </c>
      <c r="H1" s="45" t="s">
        <v>39</v>
      </c>
      <c r="I1" s="45" t="s">
        <v>40</v>
      </c>
      <c r="J1" s="45" t="s">
        <v>41</v>
      </c>
      <c r="K1" s="45" t="s">
        <v>42</v>
      </c>
      <c r="L1" s="45" t="s">
        <v>43</v>
      </c>
      <c r="M1" s="45" t="s">
        <v>44</v>
      </c>
    </row>
    <row r="2" spans="1:16" ht="12" customHeight="1" x14ac:dyDescent="0.3">
      <c r="B2" s="46"/>
      <c r="E2" s="47" t="str">
        <f>IF(B3&lt;B21,"Current yearly savings are not enough to meet your financial goals","")</f>
        <v>Current yearly savings are not enough to meet your financial goals</v>
      </c>
      <c r="G2" s="45">
        <v>2023</v>
      </c>
      <c r="H2" s="45">
        <v>155</v>
      </c>
      <c r="I2" s="48">
        <v>0.1</v>
      </c>
      <c r="J2" s="49">
        <f t="shared" ref="J2:J17" si="0">H2*I2</f>
        <v>15.5</v>
      </c>
      <c r="K2" s="49">
        <v>15</v>
      </c>
      <c r="L2" s="45">
        <v>0</v>
      </c>
      <c r="M2" s="49">
        <f t="shared" ref="M2:M17" si="1">H2+J2+K2-L2</f>
        <v>185.5</v>
      </c>
      <c r="O2" s="50"/>
      <c r="P2" s="1" t="s">
        <v>45</v>
      </c>
    </row>
    <row r="3" spans="1:16" ht="12" customHeight="1" x14ac:dyDescent="0.3">
      <c r="A3" s="1" t="s">
        <v>46</v>
      </c>
      <c r="B3" s="51">
        <f>'Client Inputs'!G12</f>
        <v>1800000</v>
      </c>
      <c r="G3" s="45">
        <f t="shared" ref="G3:G17" si="2">G2+1</f>
        <v>2024</v>
      </c>
      <c r="H3" s="49">
        <f t="shared" ref="H3:H17" si="3">M2</f>
        <v>185.5</v>
      </c>
      <c r="I3" s="48">
        <v>0.1</v>
      </c>
      <c r="J3" s="49">
        <f t="shared" si="0"/>
        <v>18.55</v>
      </c>
      <c r="K3" s="49">
        <f t="shared" ref="K3:K11" si="4">K2*1.1</f>
        <v>16.5</v>
      </c>
      <c r="L3" s="45">
        <v>0</v>
      </c>
      <c r="M3" s="49">
        <f t="shared" si="1"/>
        <v>220.55</v>
      </c>
      <c r="O3" s="31"/>
      <c r="P3" s="1" t="s">
        <v>47</v>
      </c>
    </row>
    <row r="4" spans="1:16" ht="12" customHeight="1" x14ac:dyDescent="0.3">
      <c r="G4" s="45">
        <f t="shared" si="2"/>
        <v>2025</v>
      </c>
      <c r="H4" s="49">
        <f t="shared" si="3"/>
        <v>220.55</v>
      </c>
      <c r="I4" s="48">
        <v>0.1</v>
      </c>
      <c r="J4" s="49">
        <f t="shared" si="0"/>
        <v>22.055000000000003</v>
      </c>
      <c r="K4" s="49">
        <f t="shared" si="4"/>
        <v>18.150000000000002</v>
      </c>
      <c r="L4" s="45">
        <v>0</v>
      </c>
      <c r="M4" s="49">
        <f t="shared" si="1"/>
        <v>260.755</v>
      </c>
      <c r="O4" s="52"/>
      <c r="P4" s="1" t="s">
        <v>48</v>
      </c>
    </row>
    <row r="5" spans="1:16" ht="12" customHeight="1" x14ac:dyDescent="0.3">
      <c r="G5" s="45">
        <f t="shared" si="2"/>
        <v>2026</v>
      </c>
      <c r="H5" s="49">
        <f t="shared" si="3"/>
        <v>260.755</v>
      </c>
      <c r="I5" s="48">
        <v>0.1</v>
      </c>
      <c r="J5" s="49">
        <f t="shared" si="0"/>
        <v>26.075500000000002</v>
      </c>
      <c r="K5" s="49">
        <f t="shared" si="4"/>
        <v>19.965000000000003</v>
      </c>
      <c r="L5" s="45">
        <v>0</v>
      </c>
      <c r="M5" s="49">
        <f t="shared" si="1"/>
        <v>306.79549999999995</v>
      </c>
    </row>
    <row r="6" spans="1:16" ht="12" customHeight="1" x14ac:dyDescent="0.35">
      <c r="A6" s="53" t="s">
        <v>3</v>
      </c>
      <c r="B6" s="1" t="s">
        <v>4</v>
      </c>
      <c r="C6" s="1" t="s">
        <v>49</v>
      </c>
      <c r="D6" s="1" t="s">
        <v>50</v>
      </c>
      <c r="G6" s="45">
        <f t="shared" si="2"/>
        <v>2027</v>
      </c>
      <c r="H6" s="49">
        <f t="shared" si="3"/>
        <v>306.79549999999995</v>
      </c>
      <c r="I6" s="48">
        <v>0.1</v>
      </c>
      <c r="J6" s="49">
        <f t="shared" si="0"/>
        <v>30.679549999999995</v>
      </c>
      <c r="K6" s="49">
        <f t="shared" si="4"/>
        <v>21.961500000000004</v>
      </c>
      <c r="L6" s="45">
        <v>0</v>
      </c>
      <c r="M6" s="49">
        <f t="shared" si="1"/>
        <v>359.43654999999995</v>
      </c>
    </row>
    <row r="7" spans="1:16" ht="12" customHeight="1" x14ac:dyDescent="0.3">
      <c r="A7" s="1" t="s">
        <v>51</v>
      </c>
      <c r="B7" s="54">
        <v>5000000</v>
      </c>
      <c r="C7" s="55">
        <f t="shared" ref="C7:C13" si="5">B7/$B$16*100</f>
        <v>42.82655246252677</v>
      </c>
      <c r="D7" s="20">
        <v>0.18</v>
      </c>
      <c r="G7" s="45">
        <f t="shared" si="2"/>
        <v>2028</v>
      </c>
      <c r="H7" s="49">
        <f t="shared" si="3"/>
        <v>359.43654999999995</v>
      </c>
      <c r="I7" s="48">
        <v>0.1</v>
      </c>
      <c r="J7" s="49">
        <f t="shared" si="0"/>
        <v>35.943655</v>
      </c>
      <c r="K7" s="49">
        <f t="shared" si="4"/>
        <v>24.157650000000007</v>
      </c>
      <c r="L7" s="45">
        <v>0</v>
      </c>
      <c r="M7" s="49">
        <f t="shared" si="1"/>
        <v>419.53785499999992</v>
      </c>
    </row>
    <row r="8" spans="1:16" ht="12" customHeight="1" x14ac:dyDescent="0.3">
      <c r="A8" s="1" t="s">
        <v>11</v>
      </c>
      <c r="B8" s="54">
        <v>2000000</v>
      </c>
      <c r="C8" s="55">
        <f t="shared" si="5"/>
        <v>17.130620985010705</v>
      </c>
      <c r="D8" s="20">
        <v>0.12</v>
      </c>
      <c r="G8" s="45">
        <f t="shared" si="2"/>
        <v>2029</v>
      </c>
      <c r="H8" s="49">
        <f t="shared" si="3"/>
        <v>419.53785499999992</v>
      </c>
      <c r="I8" s="48">
        <v>0.1</v>
      </c>
      <c r="J8" s="49">
        <f t="shared" si="0"/>
        <v>41.953785499999995</v>
      </c>
      <c r="K8" s="49">
        <f t="shared" si="4"/>
        <v>26.573415000000011</v>
      </c>
      <c r="L8" s="45">
        <v>0</v>
      </c>
      <c r="M8" s="49">
        <f t="shared" si="1"/>
        <v>488.06505549999991</v>
      </c>
    </row>
    <row r="9" spans="1:16" ht="12" customHeight="1" x14ac:dyDescent="0.3">
      <c r="A9" s="1" t="s">
        <v>52</v>
      </c>
      <c r="B9" s="54">
        <v>2000000</v>
      </c>
      <c r="C9" s="55">
        <f t="shared" si="5"/>
        <v>17.130620985010705</v>
      </c>
      <c r="D9" s="20">
        <v>0.08</v>
      </c>
      <c r="G9" s="45">
        <f t="shared" si="2"/>
        <v>2030</v>
      </c>
      <c r="H9" s="49">
        <f t="shared" si="3"/>
        <v>488.06505549999991</v>
      </c>
      <c r="I9" s="48">
        <v>0.1</v>
      </c>
      <c r="J9" s="49">
        <f t="shared" si="0"/>
        <v>48.806505549999997</v>
      </c>
      <c r="K9" s="49">
        <f t="shared" si="4"/>
        <v>29.230756500000016</v>
      </c>
      <c r="L9" s="45">
        <v>30</v>
      </c>
      <c r="M9" s="49">
        <f t="shared" si="1"/>
        <v>536.10231754999984</v>
      </c>
    </row>
    <row r="10" spans="1:16" ht="12" customHeight="1" x14ac:dyDescent="0.3">
      <c r="A10" s="1" t="s">
        <v>16</v>
      </c>
      <c r="B10" s="54">
        <f>'Client Inputs'!G6</f>
        <v>100000</v>
      </c>
      <c r="C10" s="55">
        <f t="shared" si="5"/>
        <v>0.85653104925053536</v>
      </c>
      <c r="D10" s="20">
        <v>7.4999999999999997E-2</v>
      </c>
      <c r="G10" s="45">
        <f t="shared" si="2"/>
        <v>2031</v>
      </c>
      <c r="H10" s="49">
        <f t="shared" si="3"/>
        <v>536.10231754999984</v>
      </c>
      <c r="I10" s="48">
        <v>0.1</v>
      </c>
      <c r="J10" s="49">
        <f t="shared" si="0"/>
        <v>53.610231754999987</v>
      </c>
      <c r="K10" s="49">
        <f t="shared" si="4"/>
        <v>32.153832150000021</v>
      </c>
      <c r="L10" s="45">
        <v>30</v>
      </c>
      <c r="M10" s="49">
        <f t="shared" si="1"/>
        <v>591.86638145499978</v>
      </c>
    </row>
    <row r="11" spans="1:16" ht="12" customHeight="1" x14ac:dyDescent="0.3">
      <c r="A11" s="1" t="s">
        <v>19</v>
      </c>
      <c r="B11" s="54">
        <v>2500000</v>
      </c>
      <c r="C11" s="55">
        <f t="shared" si="5"/>
        <v>21.413276231263385</v>
      </c>
      <c r="D11" s="20">
        <v>0.12</v>
      </c>
      <c r="G11" s="45">
        <f t="shared" si="2"/>
        <v>2032</v>
      </c>
      <c r="H11" s="49">
        <f t="shared" si="3"/>
        <v>591.86638145499978</v>
      </c>
      <c r="I11" s="48">
        <v>0.1</v>
      </c>
      <c r="J11" s="49">
        <f t="shared" si="0"/>
        <v>59.186638145499984</v>
      </c>
      <c r="K11" s="49">
        <f t="shared" si="4"/>
        <v>35.369215365000024</v>
      </c>
      <c r="L11" s="45">
        <v>60</v>
      </c>
      <c r="M11" s="49">
        <f t="shared" si="1"/>
        <v>626.4222349654998</v>
      </c>
    </row>
    <row r="12" spans="1:16" ht="12" customHeight="1" x14ac:dyDescent="0.3">
      <c r="A12" s="1" t="s">
        <v>20</v>
      </c>
      <c r="B12" s="54">
        <f>'Client Inputs'!G8</f>
        <v>0</v>
      </c>
      <c r="C12" s="55">
        <f t="shared" si="5"/>
        <v>0</v>
      </c>
      <c r="D12" s="20">
        <v>0.06</v>
      </c>
      <c r="G12" s="45">
        <f t="shared" si="2"/>
        <v>2033</v>
      </c>
      <c r="H12" s="49">
        <f t="shared" si="3"/>
        <v>626.4222349654998</v>
      </c>
      <c r="I12" s="48">
        <v>0.1</v>
      </c>
      <c r="J12" s="49">
        <f t="shared" si="0"/>
        <v>62.642223496549981</v>
      </c>
      <c r="K12" s="49">
        <v>3</v>
      </c>
      <c r="L12" s="45">
        <v>60</v>
      </c>
      <c r="M12" s="49">
        <f t="shared" si="1"/>
        <v>632.06445846204974</v>
      </c>
    </row>
    <row r="13" spans="1:16" ht="12" customHeight="1" x14ac:dyDescent="0.3">
      <c r="A13" s="1" t="s">
        <v>21</v>
      </c>
      <c r="B13" s="54">
        <f>'Client Inputs'!G9</f>
        <v>75000</v>
      </c>
      <c r="C13" s="55">
        <f t="shared" si="5"/>
        <v>0.64239828693790146</v>
      </c>
      <c r="D13" s="20">
        <v>0</v>
      </c>
      <c r="G13" s="45">
        <f t="shared" si="2"/>
        <v>2034</v>
      </c>
      <c r="H13" s="49">
        <f t="shared" si="3"/>
        <v>632.06445846204974</v>
      </c>
      <c r="I13" s="48">
        <v>0.1</v>
      </c>
      <c r="J13" s="49">
        <f t="shared" si="0"/>
        <v>63.206445846204979</v>
      </c>
      <c r="K13" s="49">
        <f t="shared" ref="K13:K17" si="6">K12*1.1</f>
        <v>3.3000000000000003</v>
      </c>
      <c r="L13" s="45">
        <v>30</v>
      </c>
      <c r="M13" s="49">
        <f t="shared" si="1"/>
        <v>668.57090430825463</v>
      </c>
    </row>
    <row r="14" spans="1:16" ht="12" customHeight="1" x14ac:dyDescent="0.3">
      <c r="G14" s="45">
        <f t="shared" si="2"/>
        <v>2035</v>
      </c>
      <c r="H14" s="49">
        <f t="shared" si="3"/>
        <v>668.57090430825463</v>
      </c>
      <c r="I14" s="48">
        <v>0.1</v>
      </c>
      <c r="J14" s="49">
        <f t="shared" si="0"/>
        <v>66.857090430825465</v>
      </c>
      <c r="K14" s="49">
        <f t="shared" si="6"/>
        <v>3.6300000000000008</v>
      </c>
      <c r="L14" s="45">
        <v>30</v>
      </c>
      <c r="M14" s="49">
        <f t="shared" si="1"/>
        <v>709.05799473908007</v>
      </c>
    </row>
    <row r="15" spans="1:16" ht="12" customHeight="1" x14ac:dyDescent="0.3">
      <c r="G15" s="45">
        <f t="shared" si="2"/>
        <v>2036</v>
      </c>
      <c r="H15" s="49">
        <f t="shared" si="3"/>
        <v>709.05799473908007</v>
      </c>
      <c r="I15" s="48">
        <v>0.1</v>
      </c>
      <c r="J15" s="49">
        <f t="shared" si="0"/>
        <v>70.905799473908004</v>
      </c>
      <c r="K15" s="49">
        <f t="shared" si="6"/>
        <v>3.9930000000000012</v>
      </c>
      <c r="L15" s="45">
        <v>0</v>
      </c>
      <c r="M15" s="49">
        <f t="shared" si="1"/>
        <v>783.95679421298814</v>
      </c>
    </row>
    <row r="16" spans="1:16" ht="12" customHeight="1" x14ac:dyDescent="0.3">
      <c r="A16" s="56" t="s">
        <v>53</v>
      </c>
      <c r="B16" s="57">
        <f>SUM(B7:B13)</f>
        <v>11675000</v>
      </c>
      <c r="G16" s="45">
        <f t="shared" si="2"/>
        <v>2037</v>
      </c>
      <c r="H16" s="49">
        <f t="shared" si="3"/>
        <v>783.95679421298814</v>
      </c>
      <c r="I16" s="48">
        <v>0.1</v>
      </c>
      <c r="J16" s="49">
        <f t="shared" si="0"/>
        <v>78.395679421298823</v>
      </c>
      <c r="K16" s="49">
        <f t="shared" si="6"/>
        <v>4.3923000000000014</v>
      </c>
      <c r="L16" s="45">
        <v>0</v>
      </c>
      <c r="M16" s="49">
        <f t="shared" si="1"/>
        <v>866.74477363428696</v>
      </c>
    </row>
    <row r="17" spans="1:13" ht="12" customHeight="1" x14ac:dyDescent="0.3">
      <c r="A17" s="1" t="s">
        <v>54</v>
      </c>
      <c r="B17" s="58">
        <f>(B7*D7+B8*D8+B9*D9+B10*D10+B11*D11+B12*D12)/B16</f>
        <v>0.13768736616702357</v>
      </c>
      <c r="G17" s="45">
        <f t="shared" si="2"/>
        <v>2038</v>
      </c>
      <c r="H17" s="49">
        <f t="shared" si="3"/>
        <v>866.74477363428696</v>
      </c>
      <c r="I17" s="48">
        <v>0.1</v>
      </c>
      <c r="J17" s="49">
        <f t="shared" si="0"/>
        <v>86.674477363428707</v>
      </c>
      <c r="K17" s="49">
        <f t="shared" si="6"/>
        <v>4.8315300000000017</v>
      </c>
      <c r="L17" s="45">
        <v>0</v>
      </c>
      <c r="M17" s="49">
        <f t="shared" si="1"/>
        <v>958.25078099771565</v>
      </c>
    </row>
    <row r="18" spans="1:13" ht="12" customHeight="1" x14ac:dyDescent="0.3"/>
    <row r="19" spans="1:13" ht="12" customHeight="1" x14ac:dyDescent="0.3">
      <c r="A19" s="14" t="s">
        <v>55</v>
      </c>
      <c r="B19" s="51">
        <f>B16</f>
        <v>11675000</v>
      </c>
    </row>
    <row r="20" spans="1:13" ht="12" customHeight="1" x14ac:dyDescent="0.3">
      <c r="A20" s="14" t="s">
        <v>56</v>
      </c>
      <c r="B20" s="51">
        <f>'Goal - retirement'!D8+'Goal - EDU'!D8+'Goal-3'!D8++'Goal-4'!D8</f>
        <v>4500000</v>
      </c>
    </row>
    <row r="21" spans="1:13" ht="12" customHeight="1" x14ac:dyDescent="0.3">
      <c r="A21" s="14" t="s">
        <v>57</v>
      </c>
      <c r="B21" s="51">
        <f>'Goal - retirement'!D11+'Goal - EDU'!D12+'Goal-3'!D11++'Goal-4'!D11</f>
        <v>2020000</v>
      </c>
    </row>
    <row r="22" spans="1:13" ht="12" customHeight="1" x14ac:dyDescent="0.3"/>
    <row r="23" spans="1:13" ht="12" customHeight="1" x14ac:dyDescent="0.3">
      <c r="A23" s="1" t="s">
        <v>58</v>
      </c>
      <c r="B23" s="59">
        <f>'Client Inputs'!D13+'Client Inputs'!D24+'Client Inputs'!D34+'Client Inputs'!I24</f>
        <v>14500000</v>
      </c>
    </row>
    <row r="24" spans="1:13" ht="12" customHeight="1" x14ac:dyDescent="0.3"/>
    <row r="25" spans="1:13" ht="12" customHeight="1" x14ac:dyDescent="0.3"/>
    <row r="26" spans="1:13" ht="12" customHeight="1" x14ac:dyDescent="0.3"/>
    <row r="27" spans="1:13" ht="12" customHeight="1" x14ac:dyDescent="0.3"/>
    <row r="28" spans="1:13" ht="12" customHeight="1" x14ac:dyDescent="0.3"/>
    <row r="29" spans="1:13" ht="12" customHeight="1" x14ac:dyDescent="0.3"/>
    <row r="30" spans="1:13" ht="12" customHeight="1" x14ac:dyDescent="0.3"/>
    <row r="31" spans="1:13" ht="12" customHeight="1" x14ac:dyDescent="0.3"/>
    <row r="32" spans="1:13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defaultColWidth="14.3984375" defaultRowHeight="15" customHeight="1" x14ac:dyDescent="0.3"/>
  <cols>
    <col min="1" max="1" width="10.09765625" customWidth="1"/>
    <col min="2" max="2" width="8" customWidth="1"/>
    <col min="3" max="3" width="13.09765625" customWidth="1"/>
    <col min="4" max="4" width="15.59765625" customWidth="1"/>
    <col min="5" max="5" width="11.69921875" customWidth="1"/>
    <col min="6" max="6" width="11.3984375" customWidth="1"/>
    <col min="7" max="7" width="12.69921875" customWidth="1"/>
    <col min="8" max="8" width="20.69921875" customWidth="1"/>
    <col min="9" max="9" width="7.296875" customWidth="1"/>
    <col min="10" max="10" width="13.09765625" customWidth="1"/>
    <col min="11" max="11" width="9.296875" customWidth="1"/>
    <col min="12" max="12" width="11.09765625" customWidth="1"/>
    <col min="13" max="26" width="9.09765625" customWidth="1"/>
  </cols>
  <sheetData>
    <row r="1" spans="1:26" ht="12" customHeight="1" x14ac:dyDescent="0.3">
      <c r="A1" s="60" t="s">
        <v>0</v>
      </c>
      <c r="B1" s="61"/>
      <c r="C1" s="61"/>
      <c r="D1" s="61"/>
      <c r="E1" s="61"/>
      <c r="F1" s="61"/>
      <c r="G1" s="61"/>
      <c r="H1" s="6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hidden="1" customHeight="1" x14ac:dyDescent="0.3">
      <c r="A2" s="63"/>
      <c r="B2" s="14"/>
      <c r="C2" s="14"/>
      <c r="D2" s="14"/>
      <c r="E2" s="14"/>
      <c r="F2" s="14"/>
      <c r="G2" s="136" t="s">
        <v>59</v>
      </c>
      <c r="H2" s="137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" hidden="1" customHeight="1" x14ac:dyDescent="0.3">
      <c r="A3" s="63"/>
      <c r="B3" s="14"/>
      <c r="C3" s="14"/>
      <c r="D3" s="14"/>
      <c r="E3" s="14"/>
      <c r="F3" s="14"/>
      <c r="G3" s="14"/>
      <c r="H3" s="6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 customHeight="1" x14ac:dyDescent="0.3">
      <c r="A4" s="138" t="s">
        <v>60</v>
      </c>
      <c r="B4" s="139"/>
      <c r="C4" s="139"/>
      <c r="D4" s="139"/>
      <c r="E4" s="140"/>
      <c r="F4" s="141" t="s">
        <v>61</v>
      </c>
      <c r="G4" s="139"/>
      <c r="H4" s="142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12" customHeight="1" x14ac:dyDescent="0.3">
      <c r="A5" s="66"/>
      <c r="B5" s="11"/>
      <c r="C5" s="12" t="s">
        <v>2</v>
      </c>
      <c r="D5" s="67">
        <f>'Client Inputs'!D2</f>
        <v>28</v>
      </c>
      <c r="E5" s="11"/>
      <c r="F5" s="11"/>
      <c r="G5" s="12" t="s">
        <v>62</v>
      </c>
      <c r="H5" s="68">
        <f>D6-D5</f>
        <v>24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" customHeight="1" x14ac:dyDescent="0.3">
      <c r="A6" s="66"/>
      <c r="B6" s="11"/>
      <c r="C6" s="12" t="s">
        <v>8</v>
      </c>
      <c r="D6" s="67">
        <f>'Client Inputs'!D3</f>
        <v>52</v>
      </c>
      <c r="E6" s="11"/>
      <c r="F6" s="11"/>
      <c r="G6" s="12"/>
      <c r="H6" s="6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" customHeight="1" x14ac:dyDescent="0.3">
      <c r="A7" s="70"/>
      <c r="B7" s="11"/>
      <c r="C7" s="12" t="s">
        <v>28</v>
      </c>
      <c r="D7" s="71">
        <f>'Client Inputs'!L16</f>
        <v>80</v>
      </c>
      <c r="E7" s="11"/>
      <c r="F7" s="11"/>
      <c r="G7" s="12" t="s">
        <v>63</v>
      </c>
      <c r="H7" s="72">
        <f ca="1">OFFSET(H24,H5+1,0,1,1)</f>
        <v>161828950.47007594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" customHeight="1" x14ac:dyDescent="0.3">
      <c r="A8" s="66"/>
      <c r="B8" s="11"/>
      <c r="C8" s="12" t="s">
        <v>64</v>
      </c>
      <c r="D8" s="51">
        <f>'Client Inputs'!D13</f>
        <v>2500000</v>
      </c>
      <c r="E8" s="11"/>
      <c r="F8" s="73"/>
      <c r="G8" s="12" t="s">
        <v>65</v>
      </c>
      <c r="H8" s="72">
        <f ca="1">OFFSET(E24,H5+1,0,1,1)</f>
        <v>26225430.896285616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" customHeight="1" x14ac:dyDescent="0.3">
      <c r="A9" s="66"/>
      <c r="B9" s="11"/>
      <c r="C9" s="12" t="s">
        <v>33</v>
      </c>
      <c r="D9" s="74">
        <f>'Client Inputs'!L19</f>
        <v>0.1</v>
      </c>
      <c r="E9" s="11"/>
      <c r="F9" s="11"/>
      <c r="G9" s="12" t="s">
        <v>66</v>
      </c>
      <c r="H9" s="72">
        <f ca="1">OFFSET(G24,H5+1,0,1,1)</f>
        <v>135603519.57379031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" customHeight="1" x14ac:dyDescent="0.3">
      <c r="A10" s="66"/>
      <c r="B10" s="11"/>
      <c r="C10" s="12"/>
      <c r="D10" s="75"/>
      <c r="E10" s="143" t="s">
        <v>67</v>
      </c>
      <c r="F10" s="144"/>
      <c r="G10" s="144"/>
      <c r="H10" s="145"/>
      <c r="I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" customHeight="1" x14ac:dyDescent="0.3">
      <c r="A11" s="66"/>
      <c r="B11" s="11"/>
      <c r="C11" s="12" t="s">
        <v>22</v>
      </c>
      <c r="D11" s="76">
        <f>'Client Inputs'!D11</f>
        <v>1800000</v>
      </c>
      <c r="E11" s="146"/>
      <c r="F11" s="147"/>
      <c r="G11" s="147"/>
      <c r="H11" s="137"/>
      <c r="I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" customHeight="1" x14ac:dyDescent="0.3">
      <c r="A12" s="66"/>
      <c r="B12" s="11"/>
      <c r="C12" s="12" t="s">
        <v>23</v>
      </c>
      <c r="D12" s="77">
        <f>'Client Inputs'!D12</f>
        <v>10</v>
      </c>
      <c r="E12" s="146"/>
      <c r="F12" s="147"/>
      <c r="G12" s="147"/>
      <c r="H12" s="137"/>
      <c r="I12" s="14"/>
      <c r="J12" s="7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" customHeight="1" x14ac:dyDescent="0.3">
      <c r="A13" s="66"/>
      <c r="B13" s="11"/>
      <c r="C13" s="11" t="s">
        <v>68</v>
      </c>
      <c r="D13" s="79">
        <f>'Client Inputs'!L18</f>
        <v>0.06</v>
      </c>
      <c r="E13" s="146"/>
      <c r="F13" s="147"/>
      <c r="G13" s="147"/>
      <c r="H13" s="13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" customHeight="1" x14ac:dyDescent="0.3">
      <c r="A14" s="151" t="s">
        <v>69</v>
      </c>
      <c r="B14" s="152"/>
      <c r="C14" s="153"/>
      <c r="D14" s="75"/>
      <c r="E14" s="146"/>
      <c r="F14" s="147"/>
      <c r="G14" s="147"/>
      <c r="H14" s="13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" customHeight="1" x14ac:dyDescent="0.3">
      <c r="A15" s="154"/>
      <c r="B15" s="155"/>
      <c r="C15" s="156"/>
      <c r="D15" s="80" t="b">
        <v>0</v>
      </c>
      <c r="E15" s="146"/>
      <c r="F15" s="147"/>
      <c r="G15" s="147"/>
      <c r="H15" s="13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" customHeight="1" x14ac:dyDescent="0.3">
      <c r="A16" s="66"/>
      <c r="B16" s="81"/>
      <c r="C16" s="81" t="s">
        <v>70</v>
      </c>
      <c r="D16" s="82">
        <v>0.04</v>
      </c>
      <c r="E16" s="146"/>
      <c r="F16" s="147"/>
      <c r="G16" s="147"/>
      <c r="H16" s="13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" customHeight="1" x14ac:dyDescent="0.3">
      <c r="A17" s="66"/>
      <c r="B17" s="81"/>
      <c r="C17" s="81" t="s">
        <v>71</v>
      </c>
      <c r="D17" s="82">
        <v>0.09</v>
      </c>
      <c r="E17" s="146"/>
      <c r="F17" s="147"/>
      <c r="G17" s="147"/>
      <c r="H17" s="13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" customHeight="1" x14ac:dyDescent="0.3">
      <c r="A18" s="66"/>
      <c r="B18" s="81"/>
      <c r="C18" s="81" t="s">
        <v>72</v>
      </c>
      <c r="D18" s="83">
        <f ca="1">AVERAGE(OFFSET(C24,2,0,H5,1))</f>
        <v>0.10000000000000003</v>
      </c>
      <c r="E18" s="146"/>
      <c r="F18" s="147"/>
      <c r="G18" s="147"/>
      <c r="H18" s="137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" customHeight="1" x14ac:dyDescent="0.3">
      <c r="A19" s="66"/>
      <c r="B19" s="11"/>
      <c r="C19" s="11"/>
      <c r="D19" s="11"/>
      <c r="E19" s="146"/>
      <c r="F19" s="147"/>
      <c r="G19" s="147"/>
      <c r="H19" s="137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" customHeight="1" x14ac:dyDescent="0.3">
      <c r="A20" s="66"/>
      <c r="B20" s="11"/>
      <c r="C20" s="12" t="s">
        <v>15</v>
      </c>
      <c r="D20" s="84">
        <f>'Client Inputs'!D6</f>
        <v>120000</v>
      </c>
      <c r="E20" s="146"/>
      <c r="F20" s="147"/>
      <c r="G20" s="147"/>
      <c r="H20" s="13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" customHeight="1" x14ac:dyDescent="0.3">
      <c r="A21" s="66"/>
      <c r="B21" s="11"/>
      <c r="C21" s="12" t="s">
        <v>73</v>
      </c>
      <c r="D21" s="84">
        <f>'Client Inputs'!D7</f>
        <v>25000</v>
      </c>
      <c r="E21" s="146"/>
      <c r="F21" s="147"/>
      <c r="G21" s="147"/>
      <c r="H21" s="137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" customHeight="1" x14ac:dyDescent="0.3">
      <c r="A22" s="66"/>
      <c r="B22" s="11"/>
      <c r="C22" s="12" t="s">
        <v>35</v>
      </c>
      <c r="D22" s="85">
        <f>'Client Inputs'!L21</f>
        <v>8.5000000000000006E-2</v>
      </c>
      <c r="E22" s="148"/>
      <c r="F22" s="149"/>
      <c r="G22" s="149"/>
      <c r="H22" s="150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" hidden="1" customHeight="1" x14ac:dyDescent="0.3">
      <c r="A23" s="86"/>
      <c r="B23" s="14"/>
      <c r="C23" s="14"/>
      <c r="D23" s="14"/>
      <c r="E23" s="78"/>
      <c r="F23" s="14"/>
      <c r="G23" s="14"/>
      <c r="H23" s="6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" customHeight="1" x14ac:dyDescent="0.3">
      <c r="A24" s="87" t="s">
        <v>74</v>
      </c>
      <c r="B24" s="88" t="s">
        <v>75</v>
      </c>
      <c r="C24" s="89" t="s">
        <v>76</v>
      </c>
      <c r="D24" s="89" t="s">
        <v>77</v>
      </c>
      <c r="E24" s="89" t="s">
        <v>78</v>
      </c>
      <c r="F24" s="89" t="s">
        <v>79</v>
      </c>
      <c r="G24" s="89" t="s">
        <v>80</v>
      </c>
      <c r="H24" s="90" t="s">
        <v>81</v>
      </c>
      <c r="I24" s="91"/>
      <c r="J24" s="91"/>
      <c r="K24" s="91"/>
      <c r="L24" s="91"/>
      <c r="M24" s="91"/>
      <c r="N24" s="91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" customHeight="1" x14ac:dyDescent="0.3">
      <c r="A25" s="92"/>
      <c r="B25" s="93"/>
      <c r="C25" s="93"/>
      <c r="D25" s="94">
        <f>$D$8</f>
        <v>2500000</v>
      </c>
      <c r="E25" s="93"/>
      <c r="F25" s="93"/>
      <c r="G25" s="93"/>
      <c r="H25" s="95">
        <f>$D$8</f>
        <v>2500000</v>
      </c>
      <c r="I25" s="91"/>
      <c r="J25" s="91"/>
      <c r="K25" s="91"/>
      <c r="L25" s="91"/>
      <c r="M25" s="91"/>
      <c r="N25" s="9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" customHeight="1" x14ac:dyDescent="0.3">
      <c r="A26" s="96">
        <v>1</v>
      </c>
      <c r="B26" s="97">
        <f t="shared" ref="B26:B85" si="0">IF(ISERROR(A26),NA(),$D$5+A26-1)</f>
        <v>28</v>
      </c>
      <c r="C26" s="98">
        <f t="shared" ref="C26:C57" ca="1" si="1">IF(ISERROR(A26),NA(),IF(randrate,$D$16+RAND()*($D$17-$D$16),$D$9))</f>
        <v>0.1</v>
      </c>
      <c r="D26" s="99">
        <f>IF(ISERROR(A26),NA(),IF(A26&lt;=$D$12,$D$11,0))</f>
        <v>1800000</v>
      </c>
      <c r="E26" s="99">
        <f t="shared" ref="E26:E85" si="2">IF(ISERROR(A26),NA(),SUM(D$25:D26))</f>
        <v>4300000</v>
      </c>
      <c r="F26" s="99">
        <f t="shared" ref="F26:F85" ca="1" si="3">IF(ISERROR(A26),NA(),H25*C26)</f>
        <v>250000</v>
      </c>
      <c r="G26" s="99">
        <f t="shared" ref="G26:G85" ca="1" si="4">IF(ISERROR(A26),NA(),SUM(F$25:F26))</f>
        <v>250000</v>
      </c>
      <c r="H26" s="100">
        <f t="shared" ref="H26:H85" ca="1" si="5">IF(ISERROR(A26),NA(),H25+D26+F26)</f>
        <v>4550000</v>
      </c>
      <c r="I26" s="91"/>
      <c r="J26" s="91"/>
      <c r="K26" s="91"/>
      <c r="L26" s="91"/>
      <c r="M26" s="91"/>
      <c r="N26" s="9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" customHeight="1" x14ac:dyDescent="0.3">
      <c r="A27" s="96">
        <f t="shared" ref="A27:A85" si="6">IF(A26&lt;$H$5,A26+1,NA())</f>
        <v>2</v>
      </c>
      <c r="B27" s="97">
        <f t="shared" si="0"/>
        <v>29</v>
      </c>
      <c r="C27" s="98">
        <f t="shared" ca="1" si="1"/>
        <v>0.1</v>
      </c>
      <c r="D27" s="99">
        <f t="shared" ref="D27:D85" si="7">IF(ISERROR(A27),NA(),IF(A27&lt;=$D$12,D26*(1+$D$13),0))</f>
        <v>1908000</v>
      </c>
      <c r="E27" s="99">
        <f t="shared" si="2"/>
        <v>6208000</v>
      </c>
      <c r="F27" s="99">
        <f t="shared" ca="1" si="3"/>
        <v>455000</v>
      </c>
      <c r="G27" s="99">
        <f t="shared" ca="1" si="4"/>
        <v>705000</v>
      </c>
      <c r="H27" s="100">
        <f t="shared" ca="1" si="5"/>
        <v>6913000</v>
      </c>
      <c r="I27" s="91"/>
      <c r="J27" s="91"/>
      <c r="K27" s="91"/>
      <c r="L27" s="91"/>
      <c r="M27" s="91"/>
      <c r="N27" s="91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" customHeight="1" x14ac:dyDescent="0.3">
      <c r="A28" s="96">
        <f t="shared" si="6"/>
        <v>3</v>
      </c>
      <c r="B28" s="97">
        <f t="shared" si="0"/>
        <v>30</v>
      </c>
      <c r="C28" s="98">
        <f t="shared" ca="1" si="1"/>
        <v>0.1</v>
      </c>
      <c r="D28" s="99">
        <f t="shared" si="7"/>
        <v>2022480</v>
      </c>
      <c r="E28" s="99">
        <f t="shared" si="2"/>
        <v>8230480</v>
      </c>
      <c r="F28" s="99">
        <f t="shared" ca="1" si="3"/>
        <v>691300</v>
      </c>
      <c r="G28" s="99">
        <f t="shared" ca="1" si="4"/>
        <v>1396300</v>
      </c>
      <c r="H28" s="100">
        <f t="shared" ca="1" si="5"/>
        <v>9626780</v>
      </c>
      <c r="I28" s="91"/>
      <c r="J28" s="14"/>
      <c r="K28" s="14"/>
      <c r="L28" s="14"/>
      <c r="M28" s="91"/>
      <c r="N28" s="91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" customHeight="1" x14ac:dyDescent="0.3">
      <c r="A29" s="96">
        <f t="shared" si="6"/>
        <v>4</v>
      </c>
      <c r="B29" s="97">
        <f t="shared" si="0"/>
        <v>31</v>
      </c>
      <c r="C29" s="98">
        <f t="shared" ca="1" si="1"/>
        <v>0.1</v>
      </c>
      <c r="D29" s="99">
        <f t="shared" si="7"/>
        <v>2143828.8000000003</v>
      </c>
      <c r="E29" s="99">
        <f t="shared" si="2"/>
        <v>10374308.800000001</v>
      </c>
      <c r="F29" s="99">
        <f t="shared" ca="1" si="3"/>
        <v>962678</v>
      </c>
      <c r="G29" s="99">
        <f t="shared" ca="1" si="4"/>
        <v>2358978</v>
      </c>
      <c r="H29" s="100">
        <f t="shared" ca="1" si="5"/>
        <v>12733286.800000001</v>
      </c>
      <c r="I29" s="91"/>
      <c r="J29" s="14"/>
      <c r="K29" s="14"/>
      <c r="L29" s="14"/>
      <c r="M29" s="91"/>
      <c r="N29" s="9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" customHeight="1" x14ac:dyDescent="0.3">
      <c r="A30" s="96">
        <f t="shared" si="6"/>
        <v>5</v>
      </c>
      <c r="B30" s="97">
        <f t="shared" si="0"/>
        <v>32</v>
      </c>
      <c r="C30" s="98">
        <f t="shared" ca="1" si="1"/>
        <v>0.1</v>
      </c>
      <c r="D30" s="99">
        <f t="shared" si="7"/>
        <v>2272458.5280000004</v>
      </c>
      <c r="E30" s="99">
        <f t="shared" si="2"/>
        <v>12646767.328000002</v>
      </c>
      <c r="F30" s="99">
        <f t="shared" ca="1" si="3"/>
        <v>1273328.6800000002</v>
      </c>
      <c r="G30" s="99">
        <f t="shared" ca="1" si="4"/>
        <v>3632306.68</v>
      </c>
      <c r="H30" s="100">
        <f t="shared" ca="1" si="5"/>
        <v>16279074.008000001</v>
      </c>
      <c r="I30" s="91"/>
      <c r="J30" s="14"/>
      <c r="K30" s="14"/>
      <c r="L30" s="14"/>
      <c r="M30" s="91"/>
      <c r="N30" s="9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" customHeight="1" x14ac:dyDescent="0.3">
      <c r="A31" s="96">
        <f t="shared" si="6"/>
        <v>6</v>
      </c>
      <c r="B31" s="97">
        <f t="shared" si="0"/>
        <v>33</v>
      </c>
      <c r="C31" s="98">
        <f t="shared" ca="1" si="1"/>
        <v>0.1</v>
      </c>
      <c r="D31" s="99">
        <f t="shared" si="7"/>
        <v>2408806.0396800004</v>
      </c>
      <c r="E31" s="99">
        <f t="shared" si="2"/>
        <v>15055573.367680002</v>
      </c>
      <c r="F31" s="99">
        <f t="shared" ca="1" si="3"/>
        <v>1627907.4008000002</v>
      </c>
      <c r="G31" s="99">
        <f t="shared" ca="1" si="4"/>
        <v>5260214.0808000006</v>
      </c>
      <c r="H31" s="100">
        <f t="shared" ca="1" si="5"/>
        <v>20315787.448480003</v>
      </c>
      <c r="I31" s="91"/>
      <c r="J31" s="14"/>
      <c r="K31" s="14"/>
      <c r="L31" s="14"/>
      <c r="M31" s="91"/>
      <c r="N31" s="91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" customHeight="1" x14ac:dyDescent="0.3">
      <c r="A32" s="96">
        <f t="shared" si="6"/>
        <v>7</v>
      </c>
      <c r="B32" s="97">
        <f t="shared" si="0"/>
        <v>34</v>
      </c>
      <c r="C32" s="98">
        <f t="shared" ca="1" si="1"/>
        <v>0.1</v>
      </c>
      <c r="D32" s="99">
        <f t="shared" si="7"/>
        <v>2553334.4020608007</v>
      </c>
      <c r="E32" s="99">
        <f t="shared" si="2"/>
        <v>17608907.769740801</v>
      </c>
      <c r="F32" s="99">
        <f t="shared" ca="1" si="3"/>
        <v>2031578.7448480004</v>
      </c>
      <c r="G32" s="99">
        <f t="shared" ca="1" si="4"/>
        <v>7291792.8256480005</v>
      </c>
      <c r="H32" s="100">
        <f t="shared" ca="1" si="5"/>
        <v>24900700.595388804</v>
      </c>
      <c r="I32" s="91"/>
      <c r="J32" s="14"/>
      <c r="K32" s="14"/>
      <c r="L32" s="14"/>
      <c r="M32" s="91"/>
      <c r="N32" s="9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" customHeight="1" x14ac:dyDescent="0.3">
      <c r="A33" s="96">
        <f t="shared" si="6"/>
        <v>8</v>
      </c>
      <c r="B33" s="97">
        <f t="shared" si="0"/>
        <v>35</v>
      </c>
      <c r="C33" s="98">
        <f t="shared" ca="1" si="1"/>
        <v>0.1</v>
      </c>
      <c r="D33" s="99">
        <f t="shared" si="7"/>
        <v>2706534.4661844489</v>
      </c>
      <c r="E33" s="99">
        <f t="shared" si="2"/>
        <v>20315442.23592525</v>
      </c>
      <c r="F33" s="99">
        <f t="shared" ca="1" si="3"/>
        <v>2490070.0595388804</v>
      </c>
      <c r="G33" s="99">
        <f t="shared" ca="1" si="4"/>
        <v>9781862.8851868808</v>
      </c>
      <c r="H33" s="100">
        <f t="shared" ca="1" si="5"/>
        <v>30097305.121112131</v>
      </c>
      <c r="I33" s="91"/>
      <c r="J33" s="91"/>
      <c r="K33" s="91"/>
      <c r="L33" s="91"/>
      <c r="M33" s="91"/>
      <c r="N33" s="9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" customHeight="1" x14ac:dyDescent="0.3">
      <c r="A34" s="96">
        <f t="shared" si="6"/>
        <v>9</v>
      </c>
      <c r="B34" s="101">
        <f t="shared" si="0"/>
        <v>36</v>
      </c>
      <c r="C34" s="98">
        <f t="shared" ca="1" si="1"/>
        <v>0.1</v>
      </c>
      <c r="D34" s="99">
        <f t="shared" si="7"/>
        <v>2868926.534155516</v>
      </c>
      <c r="E34" s="99">
        <f t="shared" si="2"/>
        <v>23184368.770080768</v>
      </c>
      <c r="F34" s="99">
        <f t="shared" ca="1" si="3"/>
        <v>3009730.5121112131</v>
      </c>
      <c r="G34" s="99">
        <f t="shared" ca="1" si="4"/>
        <v>12791593.397298094</v>
      </c>
      <c r="H34" s="100">
        <f t="shared" ca="1" si="5"/>
        <v>35975962.167378858</v>
      </c>
      <c r="I34" s="91"/>
      <c r="J34" s="91"/>
      <c r="K34" s="91"/>
      <c r="L34" s="91"/>
      <c r="M34" s="91"/>
      <c r="N34" s="9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" customHeight="1" x14ac:dyDescent="0.3">
      <c r="A35" s="96">
        <f t="shared" si="6"/>
        <v>10</v>
      </c>
      <c r="B35" s="101">
        <f t="shared" si="0"/>
        <v>37</v>
      </c>
      <c r="C35" s="98">
        <f t="shared" ca="1" si="1"/>
        <v>0.1</v>
      </c>
      <c r="D35" s="99">
        <f t="shared" si="7"/>
        <v>3041062.1262048469</v>
      </c>
      <c r="E35" s="99">
        <f t="shared" si="2"/>
        <v>26225430.896285616</v>
      </c>
      <c r="F35" s="99">
        <f t="shared" ca="1" si="3"/>
        <v>3597596.216737886</v>
      </c>
      <c r="G35" s="99">
        <f t="shared" ca="1" si="4"/>
        <v>16389189.614035979</v>
      </c>
      <c r="H35" s="100">
        <f t="shared" ca="1" si="5"/>
        <v>42614620.510321595</v>
      </c>
      <c r="I35" s="91"/>
      <c r="J35" s="91"/>
      <c r="K35" s="91"/>
      <c r="L35" s="91"/>
      <c r="M35" s="91"/>
      <c r="N35" s="9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" customHeight="1" x14ac:dyDescent="0.3">
      <c r="A36" s="96">
        <f t="shared" si="6"/>
        <v>11</v>
      </c>
      <c r="B36" s="102">
        <f t="shared" si="0"/>
        <v>38</v>
      </c>
      <c r="C36" s="98">
        <f t="shared" ca="1" si="1"/>
        <v>0.1</v>
      </c>
      <c r="D36" s="99">
        <f t="shared" si="7"/>
        <v>0</v>
      </c>
      <c r="E36" s="99">
        <f t="shared" si="2"/>
        <v>26225430.896285616</v>
      </c>
      <c r="F36" s="99">
        <f t="shared" ca="1" si="3"/>
        <v>4261462.0510321595</v>
      </c>
      <c r="G36" s="99">
        <f t="shared" ca="1" si="4"/>
        <v>20650651.665068138</v>
      </c>
      <c r="H36" s="100">
        <f t="shared" ca="1" si="5"/>
        <v>46876082.561353758</v>
      </c>
      <c r="I36" s="91"/>
      <c r="J36" s="91"/>
      <c r="K36" s="91"/>
      <c r="L36" s="91"/>
      <c r="M36" s="91"/>
      <c r="N36" s="9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" customHeight="1" x14ac:dyDescent="0.3">
      <c r="A37" s="96">
        <f t="shared" si="6"/>
        <v>12</v>
      </c>
      <c r="B37" s="102">
        <f t="shared" si="0"/>
        <v>39</v>
      </c>
      <c r="C37" s="98">
        <f t="shared" ca="1" si="1"/>
        <v>0.1</v>
      </c>
      <c r="D37" s="99">
        <f t="shared" si="7"/>
        <v>0</v>
      </c>
      <c r="E37" s="99">
        <f t="shared" si="2"/>
        <v>26225430.896285616</v>
      </c>
      <c r="F37" s="99">
        <f t="shared" ca="1" si="3"/>
        <v>4687608.2561353762</v>
      </c>
      <c r="G37" s="99">
        <f t="shared" ca="1" si="4"/>
        <v>25338259.921203516</v>
      </c>
      <c r="H37" s="100">
        <f t="shared" ca="1" si="5"/>
        <v>51563690.817489132</v>
      </c>
      <c r="I37" s="91"/>
      <c r="J37" s="91"/>
      <c r="K37" s="91"/>
      <c r="L37" s="91"/>
      <c r="M37" s="91"/>
      <c r="N37" s="9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" customHeight="1" x14ac:dyDescent="0.3">
      <c r="A38" s="96">
        <f t="shared" si="6"/>
        <v>13</v>
      </c>
      <c r="B38" s="102">
        <f t="shared" si="0"/>
        <v>40</v>
      </c>
      <c r="C38" s="98">
        <f t="shared" ca="1" si="1"/>
        <v>0.1</v>
      </c>
      <c r="D38" s="99">
        <f t="shared" si="7"/>
        <v>0</v>
      </c>
      <c r="E38" s="99">
        <f t="shared" si="2"/>
        <v>26225430.896285616</v>
      </c>
      <c r="F38" s="99">
        <f t="shared" ca="1" si="3"/>
        <v>5156369.081748914</v>
      </c>
      <c r="G38" s="99">
        <f t="shared" ca="1" si="4"/>
        <v>30494629.00295243</v>
      </c>
      <c r="H38" s="100">
        <f t="shared" ca="1" si="5"/>
        <v>56720059.89923805</v>
      </c>
      <c r="I38" s="91"/>
      <c r="J38" s="91"/>
      <c r="K38" s="91"/>
      <c r="L38" s="91"/>
      <c r="M38" s="91"/>
      <c r="N38" s="9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" customHeight="1" x14ac:dyDescent="0.3">
      <c r="A39" s="96">
        <f t="shared" si="6"/>
        <v>14</v>
      </c>
      <c r="B39" s="102">
        <f t="shared" si="0"/>
        <v>41</v>
      </c>
      <c r="C39" s="98">
        <f t="shared" ca="1" si="1"/>
        <v>0.1</v>
      </c>
      <c r="D39" s="99">
        <f t="shared" si="7"/>
        <v>0</v>
      </c>
      <c r="E39" s="99">
        <f t="shared" si="2"/>
        <v>26225430.896285616</v>
      </c>
      <c r="F39" s="99">
        <f t="shared" ca="1" si="3"/>
        <v>5672005.989923805</v>
      </c>
      <c r="G39" s="99">
        <f t="shared" ca="1" si="4"/>
        <v>36166634.992876232</v>
      </c>
      <c r="H39" s="100">
        <f t="shared" ca="1" si="5"/>
        <v>62392065.889161855</v>
      </c>
      <c r="I39" s="91"/>
      <c r="J39" s="91"/>
      <c r="K39" s="91"/>
      <c r="L39" s="91"/>
      <c r="M39" s="91"/>
      <c r="N39" s="9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" customHeight="1" x14ac:dyDescent="0.3">
      <c r="A40" s="96">
        <f t="shared" si="6"/>
        <v>15</v>
      </c>
      <c r="B40" s="102">
        <f t="shared" si="0"/>
        <v>42</v>
      </c>
      <c r="C40" s="98">
        <f t="shared" ca="1" si="1"/>
        <v>0.1</v>
      </c>
      <c r="D40" s="99">
        <f t="shared" si="7"/>
        <v>0</v>
      </c>
      <c r="E40" s="99">
        <f t="shared" si="2"/>
        <v>26225430.896285616</v>
      </c>
      <c r="F40" s="99">
        <f t="shared" ca="1" si="3"/>
        <v>6239206.5889161862</v>
      </c>
      <c r="G40" s="99">
        <f t="shared" ca="1" si="4"/>
        <v>42405841.581792414</v>
      </c>
      <c r="H40" s="100">
        <f t="shared" ca="1" si="5"/>
        <v>68631272.478078038</v>
      </c>
      <c r="I40" s="91"/>
      <c r="J40" s="91"/>
      <c r="K40" s="91"/>
      <c r="L40" s="91"/>
      <c r="M40" s="91"/>
      <c r="N40" s="9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" customHeight="1" x14ac:dyDescent="0.3">
      <c r="A41" s="96">
        <f t="shared" si="6"/>
        <v>16</v>
      </c>
      <c r="B41" s="102">
        <f t="shared" si="0"/>
        <v>43</v>
      </c>
      <c r="C41" s="98">
        <f t="shared" ca="1" si="1"/>
        <v>0.1</v>
      </c>
      <c r="D41" s="99">
        <f t="shared" si="7"/>
        <v>0</v>
      </c>
      <c r="E41" s="99">
        <f t="shared" si="2"/>
        <v>26225430.896285616</v>
      </c>
      <c r="F41" s="99">
        <f t="shared" ca="1" si="3"/>
        <v>6863127.2478078045</v>
      </c>
      <c r="G41" s="99">
        <f t="shared" ca="1" si="4"/>
        <v>49268968.829600215</v>
      </c>
      <c r="H41" s="100">
        <f t="shared" ca="1" si="5"/>
        <v>75494399.725885838</v>
      </c>
      <c r="I41" s="91"/>
      <c r="J41" s="91"/>
      <c r="K41" s="91"/>
      <c r="L41" s="91"/>
      <c r="M41" s="91"/>
      <c r="N41" s="9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" customHeight="1" x14ac:dyDescent="0.3">
      <c r="A42" s="96">
        <f t="shared" si="6"/>
        <v>17</v>
      </c>
      <c r="B42" s="102">
        <f t="shared" si="0"/>
        <v>44</v>
      </c>
      <c r="C42" s="98">
        <f t="shared" ca="1" si="1"/>
        <v>0.1</v>
      </c>
      <c r="D42" s="99">
        <f t="shared" si="7"/>
        <v>0</v>
      </c>
      <c r="E42" s="99">
        <f t="shared" si="2"/>
        <v>26225430.896285616</v>
      </c>
      <c r="F42" s="99">
        <f t="shared" ca="1" si="3"/>
        <v>7549439.9725885838</v>
      </c>
      <c r="G42" s="99">
        <f t="shared" ca="1" si="4"/>
        <v>56818408.802188799</v>
      </c>
      <c r="H42" s="100">
        <f t="shared" ca="1" si="5"/>
        <v>83043839.698474422</v>
      </c>
      <c r="I42" s="91"/>
      <c r="J42" s="91"/>
      <c r="K42" s="91"/>
      <c r="L42" s="91"/>
      <c r="M42" s="91"/>
      <c r="N42" s="9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" customHeight="1" x14ac:dyDescent="0.3">
      <c r="A43" s="96">
        <f t="shared" si="6"/>
        <v>18</v>
      </c>
      <c r="B43" s="102">
        <f t="shared" si="0"/>
        <v>45</v>
      </c>
      <c r="C43" s="98">
        <f t="shared" ca="1" si="1"/>
        <v>0.1</v>
      </c>
      <c r="D43" s="99">
        <f t="shared" si="7"/>
        <v>0</v>
      </c>
      <c r="E43" s="99">
        <f t="shared" si="2"/>
        <v>26225430.896285616</v>
      </c>
      <c r="F43" s="99">
        <f t="shared" ca="1" si="3"/>
        <v>8304383.9698474426</v>
      </c>
      <c r="G43" s="99">
        <f t="shared" ca="1" si="4"/>
        <v>65122792.77203624</v>
      </c>
      <c r="H43" s="100">
        <f t="shared" ca="1" si="5"/>
        <v>91348223.668321863</v>
      </c>
      <c r="I43" s="91"/>
      <c r="J43" s="91"/>
      <c r="K43" s="91"/>
      <c r="L43" s="91"/>
      <c r="M43" s="91"/>
      <c r="N43" s="9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" customHeight="1" x14ac:dyDescent="0.3">
      <c r="A44" s="96">
        <f t="shared" si="6"/>
        <v>19</v>
      </c>
      <c r="B44" s="102">
        <f t="shared" si="0"/>
        <v>46</v>
      </c>
      <c r="C44" s="98">
        <f t="shared" ca="1" si="1"/>
        <v>0.1</v>
      </c>
      <c r="D44" s="99">
        <f t="shared" si="7"/>
        <v>0</v>
      </c>
      <c r="E44" s="99">
        <f t="shared" si="2"/>
        <v>26225430.896285616</v>
      </c>
      <c r="F44" s="99">
        <f t="shared" ca="1" si="3"/>
        <v>9134822.3668321874</v>
      </c>
      <c r="G44" s="99">
        <f t="shared" ca="1" si="4"/>
        <v>74257615.138868421</v>
      </c>
      <c r="H44" s="100">
        <f t="shared" ca="1" si="5"/>
        <v>100483046.03515404</v>
      </c>
      <c r="I44" s="91"/>
      <c r="J44" s="91"/>
      <c r="K44" s="91"/>
      <c r="L44" s="91"/>
      <c r="M44" s="91"/>
      <c r="N44" s="9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" customHeight="1" x14ac:dyDescent="0.3">
      <c r="A45" s="96">
        <f t="shared" si="6"/>
        <v>20</v>
      </c>
      <c r="B45" s="102">
        <f t="shared" si="0"/>
        <v>47</v>
      </c>
      <c r="C45" s="98">
        <f t="shared" ca="1" si="1"/>
        <v>0.1</v>
      </c>
      <c r="D45" s="99">
        <f t="shared" si="7"/>
        <v>0</v>
      </c>
      <c r="E45" s="99">
        <f t="shared" si="2"/>
        <v>26225430.896285616</v>
      </c>
      <c r="F45" s="99">
        <f t="shared" ca="1" si="3"/>
        <v>10048304.603515405</v>
      </c>
      <c r="G45" s="99">
        <f t="shared" ca="1" si="4"/>
        <v>84305919.742383823</v>
      </c>
      <c r="H45" s="100">
        <f t="shared" ca="1" si="5"/>
        <v>110531350.63866945</v>
      </c>
      <c r="I45" s="91"/>
      <c r="J45" s="91"/>
      <c r="K45" s="91"/>
      <c r="L45" s="91"/>
      <c r="M45" s="91"/>
      <c r="N45" s="9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" customHeight="1" x14ac:dyDescent="0.3">
      <c r="A46" s="96">
        <f t="shared" si="6"/>
        <v>21</v>
      </c>
      <c r="B46" s="102">
        <f t="shared" si="0"/>
        <v>48</v>
      </c>
      <c r="C46" s="98">
        <f t="shared" ca="1" si="1"/>
        <v>0.1</v>
      </c>
      <c r="D46" s="99">
        <f t="shared" si="7"/>
        <v>0</v>
      </c>
      <c r="E46" s="99">
        <f t="shared" si="2"/>
        <v>26225430.896285616</v>
      </c>
      <c r="F46" s="99">
        <f t="shared" ca="1" si="3"/>
        <v>11053135.063866945</v>
      </c>
      <c r="G46" s="99">
        <f t="shared" ca="1" si="4"/>
        <v>95359054.806250766</v>
      </c>
      <c r="H46" s="100">
        <f t="shared" ca="1" si="5"/>
        <v>121584485.70253639</v>
      </c>
      <c r="I46" s="91"/>
      <c r="J46" s="91"/>
      <c r="K46" s="91"/>
      <c r="L46" s="91"/>
      <c r="M46" s="91"/>
      <c r="N46" s="9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" customHeight="1" x14ac:dyDescent="0.3">
      <c r="A47" s="96">
        <f t="shared" si="6"/>
        <v>22</v>
      </c>
      <c r="B47" s="102">
        <f t="shared" si="0"/>
        <v>49</v>
      </c>
      <c r="C47" s="98">
        <f t="shared" ca="1" si="1"/>
        <v>0.1</v>
      </c>
      <c r="D47" s="99">
        <f t="shared" si="7"/>
        <v>0</v>
      </c>
      <c r="E47" s="99">
        <f t="shared" si="2"/>
        <v>26225430.896285616</v>
      </c>
      <c r="F47" s="99">
        <f t="shared" ca="1" si="3"/>
        <v>12158448.57025364</v>
      </c>
      <c r="G47" s="99">
        <f t="shared" ca="1" si="4"/>
        <v>107517503.37650441</v>
      </c>
      <c r="H47" s="100">
        <f t="shared" ca="1" si="5"/>
        <v>133742934.27279003</v>
      </c>
      <c r="I47" s="91"/>
      <c r="J47" s="91"/>
      <c r="K47" s="91"/>
      <c r="L47" s="91"/>
      <c r="M47" s="91"/>
      <c r="N47" s="9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" customHeight="1" x14ac:dyDescent="0.3">
      <c r="A48" s="96">
        <f t="shared" si="6"/>
        <v>23</v>
      </c>
      <c r="B48" s="102">
        <f t="shared" si="0"/>
        <v>50</v>
      </c>
      <c r="C48" s="98">
        <f t="shared" ca="1" si="1"/>
        <v>0.1</v>
      </c>
      <c r="D48" s="99">
        <f t="shared" si="7"/>
        <v>0</v>
      </c>
      <c r="E48" s="99">
        <f t="shared" si="2"/>
        <v>26225430.896285616</v>
      </c>
      <c r="F48" s="99">
        <f t="shared" ca="1" si="3"/>
        <v>13374293.427279003</v>
      </c>
      <c r="G48" s="99">
        <f t="shared" ca="1" si="4"/>
        <v>120891796.80378342</v>
      </c>
      <c r="H48" s="100">
        <f t="shared" ca="1" si="5"/>
        <v>147117227.70006904</v>
      </c>
      <c r="I48" s="91"/>
      <c r="J48" s="91"/>
      <c r="K48" s="91"/>
      <c r="L48" s="91"/>
      <c r="M48" s="91"/>
      <c r="N48" s="9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" customHeight="1" x14ac:dyDescent="0.3">
      <c r="A49" s="96">
        <f t="shared" si="6"/>
        <v>24</v>
      </c>
      <c r="B49" s="102">
        <f t="shared" si="0"/>
        <v>51</v>
      </c>
      <c r="C49" s="98">
        <f t="shared" ca="1" si="1"/>
        <v>0.1</v>
      </c>
      <c r="D49" s="99">
        <f t="shared" si="7"/>
        <v>0</v>
      </c>
      <c r="E49" s="99">
        <f t="shared" si="2"/>
        <v>26225430.896285616</v>
      </c>
      <c r="F49" s="99">
        <f t="shared" ca="1" si="3"/>
        <v>14711722.770006904</v>
      </c>
      <c r="G49" s="99">
        <f t="shared" ca="1" si="4"/>
        <v>135603519.57379031</v>
      </c>
      <c r="H49" s="100">
        <f t="shared" ca="1" si="5"/>
        <v>161828950.47007594</v>
      </c>
      <c r="I49" s="91"/>
      <c r="J49" s="91"/>
      <c r="K49" s="91"/>
      <c r="L49" s="91"/>
      <c r="M49" s="91"/>
      <c r="N49" s="9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" customHeight="1" x14ac:dyDescent="0.3">
      <c r="A50" s="96" t="e">
        <f t="shared" si="6"/>
        <v>#N/A</v>
      </c>
      <c r="B50" s="102" t="e">
        <f t="shared" si="0"/>
        <v>#N/A</v>
      </c>
      <c r="C50" s="98" t="e">
        <f t="shared" ca="1" si="1"/>
        <v>#N/A</v>
      </c>
      <c r="D50" s="99" t="e">
        <f t="shared" si="7"/>
        <v>#N/A</v>
      </c>
      <c r="E50" s="99" t="e">
        <f t="shared" si="2"/>
        <v>#N/A</v>
      </c>
      <c r="F50" s="99" t="e">
        <f t="shared" si="3"/>
        <v>#N/A</v>
      </c>
      <c r="G50" s="99" t="e">
        <f t="shared" si="4"/>
        <v>#N/A</v>
      </c>
      <c r="H50" s="100" t="e">
        <f t="shared" si="5"/>
        <v>#N/A</v>
      </c>
      <c r="I50" s="91"/>
      <c r="J50" s="91"/>
      <c r="K50" s="91"/>
      <c r="L50" s="91"/>
      <c r="M50" s="91"/>
      <c r="N50" s="9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" customHeight="1" x14ac:dyDescent="0.3">
      <c r="A51" s="96" t="e">
        <f t="shared" si="6"/>
        <v>#N/A</v>
      </c>
      <c r="B51" s="102" t="e">
        <f t="shared" si="0"/>
        <v>#N/A</v>
      </c>
      <c r="C51" s="98" t="e">
        <f t="shared" ca="1" si="1"/>
        <v>#N/A</v>
      </c>
      <c r="D51" s="99" t="e">
        <f t="shared" si="7"/>
        <v>#N/A</v>
      </c>
      <c r="E51" s="99" t="e">
        <f t="shared" si="2"/>
        <v>#N/A</v>
      </c>
      <c r="F51" s="99" t="e">
        <f t="shared" si="3"/>
        <v>#N/A</v>
      </c>
      <c r="G51" s="99" t="e">
        <f t="shared" si="4"/>
        <v>#N/A</v>
      </c>
      <c r="H51" s="100" t="e">
        <f t="shared" si="5"/>
        <v>#N/A</v>
      </c>
      <c r="I51" s="91"/>
      <c r="J51" s="91"/>
      <c r="K51" s="91"/>
      <c r="L51" s="91"/>
      <c r="M51" s="91"/>
      <c r="N51" s="9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" customHeight="1" x14ac:dyDescent="0.3">
      <c r="A52" s="96" t="e">
        <f t="shared" si="6"/>
        <v>#N/A</v>
      </c>
      <c r="B52" s="102" t="e">
        <f t="shared" si="0"/>
        <v>#N/A</v>
      </c>
      <c r="C52" s="98" t="e">
        <f t="shared" ca="1" si="1"/>
        <v>#N/A</v>
      </c>
      <c r="D52" s="99" t="e">
        <f t="shared" si="7"/>
        <v>#N/A</v>
      </c>
      <c r="E52" s="99" t="e">
        <f t="shared" si="2"/>
        <v>#N/A</v>
      </c>
      <c r="F52" s="99" t="e">
        <f t="shared" si="3"/>
        <v>#N/A</v>
      </c>
      <c r="G52" s="99" t="e">
        <f t="shared" si="4"/>
        <v>#N/A</v>
      </c>
      <c r="H52" s="100" t="e">
        <f t="shared" si="5"/>
        <v>#N/A</v>
      </c>
      <c r="I52" s="91"/>
      <c r="J52" s="91"/>
      <c r="K52" s="91"/>
      <c r="L52" s="91"/>
      <c r="M52" s="91"/>
      <c r="N52" s="9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" customHeight="1" x14ac:dyDescent="0.3">
      <c r="A53" s="96" t="e">
        <f t="shared" si="6"/>
        <v>#N/A</v>
      </c>
      <c r="B53" s="102" t="e">
        <f t="shared" si="0"/>
        <v>#N/A</v>
      </c>
      <c r="C53" s="98" t="e">
        <f t="shared" ca="1" si="1"/>
        <v>#N/A</v>
      </c>
      <c r="D53" s="99" t="e">
        <f t="shared" si="7"/>
        <v>#N/A</v>
      </c>
      <c r="E53" s="99" t="e">
        <f t="shared" si="2"/>
        <v>#N/A</v>
      </c>
      <c r="F53" s="99" t="e">
        <f t="shared" si="3"/>
        <v>#N/A</v>
      </c>
      <c r="G53" s="99" t="e">
        <f t="shared" si="4"/>
        <v>#N/A</v>
      </c>
      <c r="H53" s="100" t="e">
        <f t="shared" si="5"/>
        <v>#N/A</v>
      </c>
      <c r="I53" s="91"/>
      <c r="J53" s="91"/>
      <c r="K53" s="91"/>
      <c r="L53" s="91"/>
      <c r="M53" s="91"/>
      <c r="N53" s="9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" customHeight="1" x14ac:dyDescent="0.3">
      <c r="A54" s="96" t="e">
        <f t="shared" si="6"/>
        <v>#N/A</v>
      </c>
      <c r="B54" s="102" t="e">
        <f t="shared" si="0"/>
        <v>#N/A</v>
      </c>
      <c r="C54" s="98" t="e">
        <f t="shared" ca="1" si="1"/>
        <v>#N/A</v>
      </c>
      <c r="D54" s="99" t="e">
        <f t="shared" si="7"/>
        <v>#N/A</v>
      </c>
      <c r="E54" s="99" t="e">
        <f t="shared" si="2"/>
        <v>#N/A</v>
      </c>
      <c r="F54" s="99" t="e">
        <f t="shared" si="3"/>
        <v>#N/A</v>
      </c>
      <c r="G54" s="99" t="e">
        <f t="shared" si="4"/>
        <v>#N/A</v>
      </c>
      <c r="H54" s="100" t="e">
        <f t="shared" si="5"/>
        <v>#N/A</v>
      </c>
      <c r="I54" s="91"/>
      <c r="J54" s="91"/>
      <c r="K54" s="91"/>
      <c r="L54" s="91"/>
      <c r="M54" s="91"/>
      <c r="N54" s="9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" customHeight="1" x14ac:dyDescent="0.3">
      <c r="A55" s="96" t="e">
        <f t="shared" si="6"/>
        <v>#N/A</v>
      </c>
      <c r="B55" s="102" t="e">
        <f t="shared" si="0"/>
        <v>#N/A</v>
      </c>
      <c r="C55" s="98" t="e">
        <f t="shared" ca="1" si="1"/>
        <v>#N/A</v>
      </c>
      <c r="D55" s="99" t="e">
        <f t="shared" si="7"/>
        <v>#N/A</v>
      </c>
      <c r="E55" s="99" t="e">
        <f t="shared" si="2"/>
        <v>#N/A</v>
      </c>
      <c r="F55" s="99" t="e">
        <f t="shared" si="3"/>
        <v>#N/A</v>
      </c>
      <c r="G55" s="99" t="e">
        <f t="shared" si="4"/>
        <v>#N/A</v>
      </c>
      <c r="H55" s="100" t="e">
        <f t="shared" si="5"/>
        <v>#N/A</v>
      </c>
      <c r="I55" s="91"/>
      <c r="J55" s="91"/>
      <c r="K55" s="91"/>
      <c r="L55" s="91"/>
      <c r="M55" s="91"/>
      <c r="N55" s="9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" customHeight="1" x14ac:dyDescent="0.3">
      <c r="A56" s="96" t="e">
        <f t="shared" si="6"/>
        <v>#N/A</v>
      </c>
      <c r="B56" s="102" t="e">
        <f t="shared" si="0"/>
        <v>#N/A</v>
      </c>
      <c r="C56" s="98" t="e">
        <f t="shared" ca="1" si="1"/>
        <v>#N/A</v>
      </c>
      <c r="D56" s="99" t="e">
        <f t="shared" si="7"/>
        <v>#N/A</v>
      </c>
      <c r="E56" s="99" t="e">
        <f t="shared" si="2"/>
        <v>#N/A</v>
      </c>
      <c r="F56" s="99" t="e">
        <f t="shared" si="3"/>
        <v>#N/A</v>
      </c>
      <c r="G56" s="99" t="e">
        <f t="shared" si="4"/>
        <v>#N/A</v>
      </c>
      <c r="H56" s="100" t="e">
        <f t="shared" si="5"/>
        <v>#N/A</v>
      </c>
      <c r="I56" s="91"/>
      <c r="J56" s="91"/>
      <c r="K56" s="91"/>
      <c r="L56" s="91"/>
      <c r="M56" s="91"/>
      <c r="N56" s="9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" customHeight="1" x14ac:dyDescent="0.3">
      <c r="A57" s="96" t="e">
        <f t="shared" si="6"/>
        <v>#N/A</v>
      </c>
      <c r="B57" s="102" t="e">
        <f t="shared" si="0"/>
        <v>#N/A</v>
      </c>
      <c r="C57" s="98" t="e">
        <f t="shared" ca="1" si="1"/>
        <v>#N/A</v>
      </c>
      <c r="D57" s="99" t="e">
        <f t="shared" si="7"/>
        <v>#N/A</v>
      </c>
      <c r="E57" s="99" t="e">
        <f t="shared" si="2"/>
        <v>#N/A</v>
      </c>
      <c r="F57" s="99" t="e">
        <f t="shared" si="3"/>
        <v>#N/A</v>
      </c>
      <c r="G57" s="99" t="e">
        <f t="shared" si="4"/>
        <v>#N/A</v>
      </c>
      <c r="H57" s="100" t="e">
        <f t="shared" si="5"/>
        <v>#N/A</v>
      </c>
      <c r="I57" s="91"/>
      <c r="J57" s="91"/>
      <c r="K57" s="91"/>
      <c r="L57" s="91"/>
      <c r="M57" s="91"/>
      <c r="N57" s="9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" customHeight="1" x14ac:dyDescent="0.3">
      <c r="A58" s="96" t="e">
        <f t="shared" si="6"/>
        <v>#N/A</v>
      </c>
      <c r="B58" s="102" t="e">
        <f t="shared" si="0"/>
        <v>#N/A</v>
      </c>
      <c r="C58" s="98" t="e">
        <f t="shared" ref="C58:C85" ca="1" si="8">IF(ISERROR(A58),NA(),IF(randrate,$D$16+RAND()*($D$17-$D$16),$D$9))</f>
        <v>#N/A</v>
      </c>
      <c r="D58" s="99" t="e">
        <f t="shared" si="7"/>
        <v>#N/A</v>
      </c>
      <c r="E58" s="99" t="e">
        <f t="shared" si="2"/>
        <v>#N/A</v>
      </c>
      <c r="F58" s="99" t="e">
        <f t="shared" si="3"/>
        <v>#N/A</v>
      </c>
      <c r="G58" s="99" t="e">
        <f t="shared" si="4"/>
        <v>#N/A</v>
      </c>
      <c r="H58" s="100" t="e">
        <f t="shared" si="5"/>
        <v>#N/A</v>
      </c>
      <c r="I58" s="91"/>
      <c r="J58" s="91"/>
      <c r="K58" s="91"/>
      <c r="L58" s="91"/>
      <c r="M58" s="91"/>
      <c r="N58" s="9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" customHeight="1" x14ac:dyDescent="0.3">
      <c r="A59" s="96" t="e">
        <f t="shared" si="6"/>
        <v>#N/A</v>
      </c>
      <c r="B59" s="102" t="e">
        <f t="shared" si="0"/>
        <v>#N/A</v>
      </c>
      <c r="C59" s="98" t="e">
        <f t="shared" ca="1" si="8"/>
        <v>#N/A</v>
      </c>
      <c r="D59" s="99" t="e">
        <f t="shared" si="7"/>
        <v>#N/A</v>
      </c>
      <c r="E59" s="99" t="e">
        <f t="shared" si="2"/>
        <v>#N/A</v>
      </c>
      <c r="F59" s="99" t="e">
        <f t="shared" si="3"/>
        <v>#N/A</v>
      </c>
      <c r="G59" s="99" t="e">
        <f t="shared" si="4"/>
        <v>#N/A</v>
      </c>
      <c r="H59" s="100" t="e">
        <f t="shared" si="5"/>
        <v>#N/A</v>
      </c>
      <c r="I59" s="91"/>
      <c r="J59" s="91"/>
      <c r="K59" s="91"/>
      <c r="L59" s="91"/>
      <c r="M59" s="91"/>
      <c r="N59" s="9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" customHeight="1" x14ac:dyDescent="0.3">
      <c r="A60" s="96" t="e">
        <f t="shared" si="6"/>
        <v>#N/A</v>
      </c>
      <c r="B60" s="102" t="e">
        <f t="shared" si="0"/>
        <v>#N/A</v>
      </c>
      <c r="C60" s="98" t="e">
        <f t="shared" ca="1" si="8"/>
        <v>#N/A</v>
      </c>
      <c r="D60" s="99" t="e">
        <f t="shared" si="7"/>
        <v>#N/A</v>
      </c>
      <c r="E60" s="99" t="e">
        <f t="shared" si="2"/>
        <v>#N/A</v>
      </c>
      <c r="F60" s="99" t="e">
        <f t="shared" si="3"/>
        <v>#N/A</v>
      </c>
      <c r="G60" s="99" t="e">
        <f t="shared" si="4"/>
        <v>#N/A</v>
      </c>
      <c r="H60" s="100" t="e">
        <f t="shared" si="5"/>
        <v>#N/A</v>
      </c>
      <c r="I60" s="91"/>
      <c r="J60" s="91"/>
      <c r="K60" s="91"/>
      <c r="L60" s="91"/>
      <c r="M60" s="91"/>
      <c r="N60" s="9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" customHeight="1" x14ac:dyDescent="0.3">
      <c r="A61" s="96" t="e">
        <f t="shared" si="6"/>
        <v>#N/A</v>
      </c>
      <c r="B61" s="102" t="e">
        <f t="shared" si="0"/>
        <v>#N/A</v>
      </c>
      <c r="C61" s="98" t="e">
        <f t="shared" ca="1" si="8"/>
        <v>#N/A</v>
      </c>
      <c r="D61" s="99" t="e">
        <f t="shared" si="7"/>
        <v>#N/A</v>
      </c>
      <c r="E61" s="99" t="e">
        <f t="shared" si="2"/>
        <v>#N/A</v>
      </c>
      <c r="F61" s="99" t="e">
        <f t="shared" si="3"/>
        <v>#N/A</v>
      </c>
      <c r="G61" s="99" t="e">
        <f t="shared" si="4"/>
        <v>#N/A</v>
      </c>
      <c r="H61" s="100" t="e">
        <f t="shared" si="5"/>
        <v>#N/A</v>
      </c>
      <c r="I61" s="91"/>
      <c r="J61" s="91"/>
      <c r="K61" s="91"/>
      <c r="L61" s="91"/>
      <c r="M61" s="91"/>
      <c r="N61" s="9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" customHeight="1" x14ac:dyDescent="0.3">
      <c r="A62" s="96" t="e">
        <f t="shared" si="6"/>
        <v>#N/A</v>
      </c>
      <c r="B62" s="102" t="e">
        <f t="shared" si="0"/>
        <v>#N/A</v>
      </c>
      <c r="C62" s="98" t="e">
        <f t="shared" ca="1" si="8"/>
        <v>#N/A</v>
      </c>
      <c r="D62" s="99" t="e">
        <f t="shared" si="7"/>
        <v>#N/A</v>
      </c>
      <c r="E62" s="99" t="e">
        <f t="shared" si="2"/>
        <v>#N/A</v>
      </c>
      <c r="F62" s="99" t="e">
        <f t="shared" si="3"/>
        <v>#N/A</v>
      </c>
      <c r="G62" s="99" t="e">
        <f t="shared" si="4"/>
        <v>#N/A</v>
      </c>
      <c r="H62" s="100" t="e">
        <f t="shared" si="5"/>
        <v>#N/A</v>
      </c>
      <c r="I62" s="91"/>
      <c r="J62" s="91"/>
      <c r="K62" s="91"/>
      <c r="L62" s="91"/>
      <c r="M62" s="91"/>
      <c r="N62" s="9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" customHeight="1" x14ac:dyDescent="0.3">
      <c r="A63" s="96" t="e">
        <f t="shared" si="6"/>
        <v>#N/A</v>
      </c>
      <c r="B63" s="102" t="e">
        <f t="shared" si="0"/>
        <v>#N/A</v>
      </c>
      <c r="C63" s="98" t="e">
        <f t="shared" ca="1" si="8"/>
        <v>#N/A</v>
      </c>
      <c r="D63" s="99" t="e">
        <f t="shared" si="7"/>
        <v>#N/A</v>
      </c>
      <c r="E63" s="99" t="e">
        <f t="shared" si="2"/>
        <v>#N/A</v>
      </c>
      <c r="F63" s="99" t="e">
        <f t="shared" si="3"/>
        <v>#N/A</v>
      </c>
      <c r="G63" s="99" t="e">
        <f t="shared" si="4"/>
        <v>#N/A</v>
      </c>
      <c r="H63" s="100" t="e">
        <f t="shared" si="5"/>
        <v>#N/A</v>
      </c>
      <c r="I63" s="91"/>
      <c r="J63" s="91"/>
      <c r="K63" s="91"/>
      <c r="L63" s="91"/>
      <c r="M63" s="91"/>
      <c r="N63" s="9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" customHeight="1" x14ac:dyDescent="0.3">
      <c r="A64" s="96" t="e">
        <f t="shared" si="6"/>
        <v>#N/A</v>
      </c>
      <c r="B64" s="102" t="e">
        <f t="shared" si="0"/>
        <v>#N/A</v>
      </c>
      <c r="C64" s="98" t="e">
        <f t="shared" ca="1" si="8"/>
        <v>#N/A</v>
      </c>
      <c r="D64" s="99" t="e">
        <f t="shared" si="7"/>
        <v>#N/A</v>
      </c>
      <c r="E64" s="99" t="e">
        <f t="shared" si="2"/>
        <v>#N/A</v>
      </c>
      <c r="F64" s="99" t="e">
        <f t="shared" si="3"/>
        <v>#N/A</v>
      </c>
      <c r="G64" s="99" t="e">
        <f t="shared" si="4"/>
        <v>#N/A</v>
      </c>
      <c r="H64" s="100" t="e">
        <f t="shared" si="5"/>
        <v>#N/A</v>
      </c>
      <c r="I64" s="91"/>
      <c r="J64" s="91"/>
      <c r="K64" s="91"/>
      <c r="L64" s="91"/>
      <c r="M64" s="91"/>
      <c r="N64" s="9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" customHeight="1" x14ac:dyDescent="0.3">
      <c r="A65" s="96" t="e">
        <f t="shared" si="6"/>
        <v>#N/A</v>
      </c>
      <c r="B65" s="102" t="e">
        <f t="shared" si="0"/>
        <v>#N/A</v>
      </c>
      <c r="C65" s="98" t="e">
        <f t="shared" ca="1" si="8"/>
        <v>#N/A</v>
      </c>
      <c r="D65" s="99" t="e">
        <f t="shared" si="7"/>
        <v>#N/A</v>
      </c>
      <c r="E65" s="99" t="e">
        <f t="shared" si="2"/>
        <v>#N/A</v>
      </c>
      <c r="F65" s="99" t="e">
        <f t="shared" si="3"/>
        <v>#N/A</v>
      </c>
      <c r="G65" s="99" t="e">
        <f t="shared" si="4"/>
        <v>#N/A</v>
      </c>
      <c r="H65" s="100" t="e">
        <f t="shared" si="5"/>
        <v>#N/A</v>
      </c>
      <c r="I65" s="91"/>
      <c r="J65" s="91"/>
      <c r="K65" s="91"/>
      <c r="L65" s="91"/>
      <c r="M65" s="91"/>
      <c r="N65" s="9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" customHeight="1" x14ac:dyDescent="0.3">
      <c r="A66" s="96" t="e">
        <f t="shared" si="6"/>
        <v>#N/A</v>
      </c>
      <c r="B66" s="102" t="e">
        <f t="shared" si="0"/>
        <v>#N/A</v>
      </c>
      <c r="C66" s="98" t="e">
        <f t="shared" ca="1" si="8"/>
        <v>#N/A</v>
      </c>
      <c r="D66" s="99" t="e">
        <f t="shared" si="7"/>
        <v>#N/A</v>
      </c>
      <c r="E66" s="99" t="e">
        <f t="shared" si="2"/>
        <v>#N/A</v>
      </c>
      <c r="F66" s="99" t="e">
        <f t="shared" si="3"/>
        <v>#N/A</v>
      </c>
      <c r="G66" s="99" t="e">
        <f t="shared" si="4"/>
        <v>#N/A</v>
      </c>
      <c r="H66" s="100" t="e">
        <f t="shared" si="5"/>
        <v>#N/A</v>
      </c>
      <c r="I66" s="91"/>
      <c r="J66" s="91"/>
      <c r="K66" s="91"/>
      <c r="L66" s="91"/>
      <c r="M66" s="91"/>
      <c r="N66" s="9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" customHeight="1" x14ac:dyDescent="0.3">
      <c r="A67" s="96" t="e">
        <f t="shared" si="6"/>
        <v>#N/A</v>
      </c>
      <c r="B67" s="102" t="e">
        <f t="shared" si="0"/>
        <v>#N/A</v>
      </c>
      <c r="C67" s="98" t="e">
        <f t="shared" ca="1" si="8"/>
        <v>#N/A</v>
      </c>
      <c r="D67" s="99" t="e">
        <f t="shared" si="7"/>
        <v>#N/A</v>
      </c>
      <c r="E67" s="99" t="e">
        <f t="shared" si="2"/>
        <v>#N/A</v>
      </c>
      <c r="F67" s="99" t="e">
        <f t="shared" si="3"/>
        <v>#N/A</v>
      </c>
      <c r="G67" s="99" t="e">
        <f t="shared" si="4"/>
        <v>#N/A</v>
      </c>
      <c r="H67" s="100" t="e">
        <f t="shared" si="5"/>
        <v>#N/A</v>
      </c>
      <c r="I67" s="91"/>
      <c r="J67" s="91"/>
      <c r="K67" s="91"/>
      <c r="L67" s="91"/>
      <c r="M67" s="91"/>
      <c r="N67" s="9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" customHeight="1" x14ac:dyDescent="0.3">
      <c r="A68" s="96" t="e">
        <f t="shared" si="6"/>
        <v>#N/A</v>
      </c>
      <c r="B68" s="102" t="e">
        <f t="shared" si="0"/>
        <v>#N/A</v>
      </c>
      <c r="C68" s="98" t="e">
        <f t="shared" ca="1" si="8"/>
        <v>#N/A</v>
      </c>
      <c r="D68" s="99" t="e">
        <f t="shared" si="7"/>
        <v>#N/A</v>
      </c>
      <c r="E68" s="99" t="e">
        <f t="shared" si="2"/>
        <v>#N/A</v>
      </c>
      <c r="F68" s="99" t="e">
        <f t="shared" si="3"/>
        <v>#N/A</v>
      </c>
      <c r="G68" s="99" t="e">
        <f t="shared" si="4"/>
        <v>#N/A</v>
      </c>
      <c r="H68" s="100" t="e">
        <f t="shared" si="5"/>
        <v>#N/A</v>
      </c>
      <c r="I68" s="91"/>
      <c r="J68" s="91"/>
      <c r="K68" s="91"/>
      <c r="L68" s="91"/>
      <c r="M68" s="91"/>
      <c r="N68" s="9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" customHeight="1" x14ac:dyDescent="0.3">
      <c r="A69" s="96" t="e">
        <f t="shared" si="6"/>
        <v>#N/A</v>
      </c>
      <c r="B69" s="102" t="e">
        <f t="shared" si="0"/>
        <v>#N/A</v>
      </c>
      <c r="C69" s="98" t="e">
        <f t="shared" ca="1" si="8"/>
        <v>#N/A</v>
      </c>
      <c r="D69" s="99" t="e">
        <f t="shared" si="7"/>
        <v>#N/A</v>
      </c>
      <c r="E69" s="99" t="e">
        <f t="shared" si="2"/>
        <v>#N/A</v>
      </c>
      <c r="F69" s="99" t="e">
        <f t="shared" si="3"/>
        <v>#N/A</v>
      </c>
      <c r="G69" s="99" t="e">
        <f t="shared" si="4"/>
        <v>#N/A</v>
      </c>
      <c r="H69" s="100" t="e">
        <f t="shared" si="5"/>
        <v>#N/A</v>
      </c>
      <c r="I69" s="91"/>
      <c r="J69" s="91"/>
      <c r="K69" s="91"/>
      <c r="L69" s="91"/>
      <c r="M69" s="91"/>
      <c r="N69" s="9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" customHeight="1" x14ac:dyDescent="0.3">
      <c r="A70" s="96" t="e">
        <f t="shared" si="6"/>
        <v>#N/A</v>
      </c>
      <c r="B70" s="102" t="e">
        <f t="shared" si="0"/>
        <v>#N/A</v>
      </c>
      <c r="C70" s="98" t="e">
        <f t="shared" ca="1" si="8"/>
        <v>#N/A</v>
      </c>
      <c r="D70" s="99" t="e">
        <f t="shared" si="7"/>
        <v>#N/A</v>
      </c>
      <c r="E70" s="99" t="e">
        <f t="shared" si="2"/>
        <v>#N/A</v>
      </c>
      <c r="F70" s="99" t="e">
        <f t="shared" si="3"/>
        <v>#N/A</v>
      </c>
      <c r="G70" s="99" t="e">
        <f t="shared" si="4"/>
        <v>#N/A</v>
      </c>
      <c r="H70" s="100" t="e">
        <f t="shared" si="5"/>
        <v>#N/A</v>
      </c>
      <c r="I70" s="91"/>
      <c r="J70" s="91"/>
      <c r="K70" s="91"/>
      <c r="L70" s="91"/>
      <c r="M70" s="91"/>
      <c r="N70" s="9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" customHeight="1" x14ac:dyDescent="0.3">
      <c r="A71" s="96" t="e">
        <f t="shared" si="6"/>
        <v>#N/A</v>
      </c>
      <c r="B71" s="102" t="e">
        <f t="shared" si="0"/>
        <v>#N/A</v>
      </c>
      <c r="C71" s="98" t="e">
        <f t="shared" ca="1" si="8"/>
        <v>#N/A</v>
      </c>
      <c r="D71" s="99" t="e">
        <f t="shared" si="7"/>
        <v>#N/A</v>
      </c>
      <c r="E71" s="99" t="e">
        <f t="shared" si="2"/>
        <v>#N/A</v>
      </c>
      <c r="F71" s="99" t="e">
        <f t="shared" si="3"/>
        <v>#N/A</v>
      </c>
      <c r="G71" s="99" t="e">
        <f t="shared" si="4"/>
        <v>#N/A</v>
      </c>
      <c r="H71" s="100" t="e">
        <f t="shared" si="5"/>
        <v>#N/A</v>
      </c>
      <c r="I71" s="91"/>
      <c r="J71" s="91"/>
      <c r="K71" s="91"/>
      <c r="L71" s="91"/>
      <c r="M71" s="91"/>
      <c r="N71" s="9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" customHeight="1" x14ac:dyDescent="0.3">
      <c r="A72" s="96" t="e">
        <f t="shared" si="6"/>
        <v>#N/A</v>
      </c>
      <c r="B72" s="102" t="e">
        <f t="shared" si="0"/>
        <v>#N/A</v>
      </c>
      <c r="C72" s="98" t="e">
        <f t="shared" ca="1" si="8"/>
        <v>#N/A</v>
      </c>
      <c r="D72" s="99" t="e">
        <f t="shared" si="7"/>
        <v>#N/A</v>
      </c>
      <c r="E72" s="99" t="e">
        <f t="shared" si="2"/>
        <v>#N/A</v>
      </c>
      <c r="F72" s="99" t="e">
        <f t="shared" si="3"/>
        <v>#N/A</v>
      </c>
      <c r="G72" s="99" t="e">
        <f t="shared" si="4"/>
        <v>#N/A</v>
      </c>
      <c r="H72" s="100" t="e">
        <f t="shared" si="5"/>
        <v>#N/A</v>
      </c>
      <c r="I72" s="91"/>
      <c r="J72" s="91"/>
      <c r="K72" s="91"/>
      <c r="L72" s="91"/>
      <c r="M72" s="91"/>
      <c r="N72" s="9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" customHeight="1" x14ac:dyDescent="0.3">
      <c r="A73" s="96" t="e">
        <f t="shared" si="6"/>
        <v>#N/A</v>
      </c>
      <c r="B73" s="102" t="e">
        <f t="shared" si="0"/>
        <v>#N/A</v>
      </c>
      <c r="C73" s="98" t="e">
        <f t="shared" ca="1" si="8"/>
        <v>#N/A</v>
      </c>
      <c r="D73" s="99" t="e">
        <f t="shared" si="7"/>
        <v>#N/A</v>
      </c>
      <c r="E73" s="99" t="e">
        <f t="shared" si="2"/>
        <v>#N/A</v>
      </c>
      <c r="F73" s="99" t="e">
        <f t="shared" si="3"/>
        <v>#N/A</v>
      </c>
      <c r="G73" s="99" t="e">
        <f t="shared" si="4"/>
        <v>#N/A</v>
      </c>
      <c r="H73" s="100" t="e">
        <f t="shared" si="5"/>
        <v>#N/A</v>
      </c>
      <c r="I73" s="91"/>
      <c r="J73" s="91"/>
      <c r="K73" s="91"/>
      <c r="L73" s="91"/>
      <c r="M73" s="91"/>
      <c r="N73" s="9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" customHeight="1" x14ac:dyDescent="0.3">
      <c r="A74" s="96" t="e">
        <f t="shared" si="6"/>
        <v>#N/A</v>
      </c>
      <c r="B74" s="102" t="e">
        <f t="shared" si="0"/>
        <v>#N/A</v>
      </c>
      <c r="C74" s="98" t="e">
        <f t="shared" ca="1" si="8"/>
        <v>#N/A</v>
      </c>
      <c r="D74" s="99" t="e">
        <f t="shared" si="7"/>
        <v>#N/A</v>
      </c>
      <c r="E74" s="99" t="e">
        <f t="shared" si="2"/>
        <v>#N/A</v>
      </c>
      <c r="F74" s="99" t="e">
        <f t="shared" si="3"/>
        <v>#N/A</v>
      </c>
      <c r="G74" s="99" t="e">
        <f t="shared" si="4"/>
        <v>#N/A</v>
      </c>
      <c r="H74" s="100" t="e">
        <f t="shared" si="5"/>
        <v>#N/A</v>
      </c>
      <c r="I74" s="91"/>
      <c r="J74" s="91"/>
      <c r="K74" s="91"/>
      <c r="L74" s="91"/>
      <c r="M74" s="91"/>
      <c r="N74" s="9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" customHeight="1" x14ac:dyDescent="0.3">
      <c r="A75" s="96" t="e">
        <f t="shared" si="6"/>
        <v>#N/A</v>
      </c>
      <c r="B75" s="102" t="e">
        <f t="shared" si="0"/>
        <v>#N/A</v>
      </c>
      <c r="C75" s="98" t="e">
        <f t="shared" ca="1" si="8"/>
        <v>#N/A</v>
      </c>
      <c r="D75" s="99" t="e">
        <f t="shared" si="7"/>
        <v>#N/A</v>
      </c>
      <c r="E75" s="99" t="e">
        <f t="shared" si="2"/>
        <v>#N/A</v>
      </c>
      <c r="F75" s="99" t="e">
        <f t="shared" si="3"/>
        <v>#N/A</v>
      </c>
      <c r="G75" s="99" t="e">
        <f t="shared" si="4"/>
        <v>#N/A</v>
      </c>
      <c r="H75" s="100" t="e">
        <f t="shared" si="5"/>
        <v>#N/A</v>
      </c>
      <c r="I75" s="91"/>
      <c r="J75" s="91"/>
      <c r="K75" s="91"/>
      <c r="L75" s="91"/>
      <c r="M75" s="91"/>
      <c r="N75" s="9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" customHeight="1" x14ac:dyDescent="0.3">
      <c r="A76" s="96" t="e">
        <f t="shared" si="6"/>
        <v>#N/A</v>
      </c>
      <c r="B76" s="102" t="e">
        <f t="shared" si="0"/>
        <v>#N/A</v>
      </c>
      <c r="C76" s="98" t="e">
        <f t="shared" ca="1" si="8"/>
        <v>#N/A</v>
      </c>
      <c r="D76" s="99" t="e">
        <f t="shared" si="7"/>
        <v>#N/A</v>
      </c>
      <c r="E76" s="99" t="e">
        <f t="shared" si="2"/>
        <v>#N/A</v>
      </c>
      <c r="F76" s="99" t="e">
        <f t="shared" si="3"/>
        <v>#N/A</v>
      </c>
      <c r="G76" s="99" t="e">
        <f t="shared" si="4"/>
        <v>#N/A</v>
      </c>
      <c r="H76" s="100" t="e">
        <f t="shared" si="5"/>
        <v>#N/A</v>
      </c>
      <c r="I76" s="91"/>
      <c r="J76" s="91"/>
      <c r="K76" s="91"/>
      <c r="L76" s="91"/>
      <c r="M76" s="91"/>
      <c r="N76" s="9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" customHeight="1" x14ac:dyDescent="0.3">
      <c r="A77" s="96" t="e">
        <f t="shared" si="6"/>
        <v>#N/A</v>
      </c>
      <c r="B77" s="102" t="e">
        <f t="shared" si="0"/>
        <v>#N/A</v>
      </c>
      <c r="C77" s="98" t="e">
        <f t="shared" ca="1" si="8"/>
        <v>#N/A</v>
      </c>
      <c r="D77" s="99" t="e">
        <f t="shared" si="7"/>
        <v>#N/A</v>
      </c>
      <c r="E77" s="99" t="e">
        <f t="shared" si="2"/>
        <v>#N/A</v>
      </c>
      <c r="F77" s="99" t="e">
        <f t="shared" si="3"/>
        <v>#N/A</v>
      </c>
      <c r="G77" s="99" t="e">
        <f t="shared" si="4"/>
        <v>#N/A</v>
      </c>
      <c r="H77" s="100" t="e">
        <f t="shared" si="5"/>
        <v>#N/A</v>
      </c>
      <c r="I77" s="91"/>
      <c r="J77" s="91"/>
      <c r="K77" s="91"/>
      <c r="L77" s="91"/>
      <c r="M77" s="91"/>
      <c r="N77" s="9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" customHeight="1" x14ac:dyDescent="0.3">
      <c r="A78" s="96" t="e">
        <f t="shared" si="6"/>
        <v>#N/A</v>
      </c>
      <c r="B78" s="102" t="e">
        <f t="shared" si="0"/>
        <v>#N/A</v>
      </c>
      <c r="C78" s="98" t="e">
        <f t="shared" ca="1" si="8"/>
        <v>#N/A</v>
      </c>
      <c r="D78" s="99" t="e">
        <f t="shared" si="7"/>
        <v>#N/A</v>
      </c>
      <c r="E78" s="99" t="e">
        <f t="shared" si="2"/>
        <v>#N/A</v>
      </c>
      <c r="F78" s="99" t="e">
        <f t="shared" si="3"/>
        <v>#N/A</v>
      </c>
      <c r="G78" s="99" t="e">
        <f t="shared" si="4"/>
        <v>#N/A</v>
      </c>
      <c r="H78" s="100" t="e">
        <f t="shared" si="5"/>
        <v>#N/A</v>
      </c>
      <c r="I78" s="91"/>
      <c r="J78" s="91"/>
      <c r="K78" s="91"/>
      <c r="L78" s="91"/>
      <c r="M78" s="91"/>
      <c r="N78" s="9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" customHeight="1" x14ac:dyDescent="0.3">
      <c r="A79" s="96" t="e">
        <f t="shared" si="6"/>
        <v>#N/A</v>
      </c>
      <c r="B79" s="102" t="e">
        <f t="shared" si="0"/>
        <v>#N/A</v>
      </c>
      <c r="C79" s="98" t="e">
        <f t="shared" ca="1" si="8"/>
        <v>#N/A</v>
      </c>
      <c r="D79" s="99" t="e">
        <f t="shared" si="7"/>
        <v>#N/A</v>
      </c>
      <c r="E79" s="99" t="e">
        <f t="shared" si="2"/>
        <v>#N/A</v>
      </c>
      <c r="F79" s="99" t="e">
        <f t="shared" si="3"/>
        <v>#N/A</v>
      </c>
      <c r="G79" s="99" t="e">
        <f t="shared" si="4"/>
        <v>#N/A</v>
      </c>
      <c r="H79" s="100" t="e">
        <f t="shared" si="5"/>
        <v>#N/A</v>
      </c>
      <c r="I79" s="91"/>
      <c r="J79" s="91"/>
      <c r="K79" s="91"/>
      <c r="L79" s="91"/>
      <c r="M79" s="91"/>
      <c r="N79" s="9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" customHeight="1" x14ac:dyDescent="0.3">
      <c r="A80" s="96" t="e">
        <f t="shared" si="6"/>
        <v>#N/A</v>
      </c>
      <c r="B80" s="102" t="e">
        <f t="shared" si="0"/>
        <v>#N/A</v>
      </c>
      <c r="C80" s="98" t="e">
        <f t="shared" ca="1" si="8"/>
        <v>#N/A</v>
      </c>
      <c r="D80" s="99" t="e">
        <f t="shared" si="7"/>
        <v>#N/A</v>
      </c>
      <c r="E80" s="99" t="e">
        <f t="shared" si="2"/>
        <v>#N/A</v>
      </c>
      <c r="F80" s="99" t="e">
        <f t="shared" si="3"/>
        <v>#N/A</v>
      </c>
      <c r="G80" s="99" t="e">
        <f t="shared" si="4"/>
        <v>#N/A</v>
      </c>
      <c r="H80" s="100" t="e">
        <f t="shared" si="5"/>
        <v>#N/A</v>
      </c>
      <c r="I80" s="91"/>
      <c r="J80" s="91"/>
      <c r="K80" s="91"/>
      <c r="L80" s="91"/>
      <c r="M80" s="91"/>
      <c r="N80" s="9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" customHeight="1" x14ac:dyDescent="0.3">
      <c r="A81" s="103" t="e">
        <f t="shared" si="6"/>
        <v>#N/A</v>
      </c>
      <c r="B81" s="104" t="e">
        <f t="shared" si="0"/>
        <v>#N/A</v>
      </c>
      <c r="C81" s="105" t="e">
        <f t="shared" ca="1" si="8"/>
        <v>#N/A</v>
      </c>
      <c r="D81" s="99" t="e">
        <f t="shared" si="7"/>
        <v>#N/A</v>
      </c>
      <c r="E81" s="106" t="e">
        <f t="shared" si="2"/>
        <v>#N/A</v>
      </c>
      <c r="F81" s="106" t="e">
        <f t="shared" si="3"/>
        <v>#N/A</v>
      </c>
      <c r="G81" s="106" t="e">
        <f t="shared" si="4"/>
        <v>#N/A</v>
      </c>
      <c r="H81" s="107" t="e">
        <f t="shared" si="5"/>
        <v>#N/A</v>
      </c>
      <c r="I81" s="91"/>
      <c r="J81" s="91"/>
      <c r="K81" s="91"/>
      <c r="L81" s="91"/>
      <c r="M81" s="91"/>
      <c r="N81" s="9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" customHeight="1" x14ac:dyDescent="0.3">
      <c r="A82" s="102" t="e">
        <f t="shared" si="6"/>
        <v>#N/A</v>
      </c>
      <c r="B82" s="102" t="e">
        <f t="shared" si="0"/>
        <v>#N/A</v>
      </c>
      <c r="C82" s="98" t="e">
        <f t="shared" ca="1" si="8"/>
        <v>#N/A</v>
      </c>
      <c r="D82" s="99" t="e">
        <f t="shared" si="7"/>
        <v>#N/A</v>
      </c>
      <c r="E82" s="99" t="e">
        <f t="shared" si="2"/>
        <v>#N/A</v>
      </c>
      <c r="F82" s="99" t="e">
        <f t="shared" si="3"/>
        <v>#N/A</v>
      </c>
      <c r="G82" s="99" t="e">
        <f t="shared" si="4"/>
        <v>#N/A</v>
      </c>
      <c r="H82" s="99" t="e">
        <f t="shared" si="5"/>
        <v>#N/A</v>
      </c>
      <c r="I82" s="91"/>
      <c r="J82" s="91"/>
      <c r="K82" s="91"/>
      <c r="L82" s="91"/>
      <c r="M82" s="91"/>
      <c r="N82" s="9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" customHeight="1" x14ac:dyDescent="0.3">
      <c r="A83" s="102" t="e">
        <f t="shared" si="6"/>
        <v>#N/A</v>
      </c>
      <c r="B83" s="102" t="e">
        <f t="shared" si="0"/>
        <v>#N/A</v>
      </c>
      <c r="C83" s="98" t="e">
        <f t="shared" ca="1" si="8"/>
        <v>#N/A</v>
      </c>
      <c r="D83" s="99" t="e">
        <f t="shared" si="7"/>
        <v>#N/A</v>
      </c>
      <c r="E83" s="99" t="e">
        <f t="shared" si="2"/>
        <v>#N/A</v>
      </c>
      <c r="F83" s="99" t="e">
        <f t="shared" si="3"/>
        <v>#N/A</v>
      </c>
      <c r="G83" s="99" t="e">
        <f t="shared" si="4"/>
        <v>#N/A</v>
      </c>
      <c r="H83" s="99" t="e">
        <f t="shared" si="5"/>
        <v>#N/A</v>
      </c>
      <c r="I83" s="91"/>
      <c r="J83" s="91"/>
      <c r="K83" s="91"/>
      <c r="L83" s="91"/>
      <c r="M83" s="91"/>
      <c r="N83" s="9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" customHeight="1" x14ac:dyDescent="0.3">
      <c r="A84" s="102" t="e">
        <f t="shared" si="6"/>
        <v>#N/A</v>
      </c>
      <c r="B84" s="102" t="e">
        <f t="shared" si="0"/>
        <v>#N/A</v>
      </c>
      <c r="C84" s="98" t="e">
        <f t="shared" ca="1" si="8"/>
        <v>#N/A</v>
      </c>
      <c r="D84" s="99" t="e">
        <f t="shared" si="7"/>
        <v>#N/A</v>
      </c>
      <c r="E84" s="99" t="e">
        <f t="shared" si="2"/>
        <v>#N/A</v>
      </c>
      <c r="F84" s="99" t="e">
        <f t="shared" si="3"/>
        <v>#N/A</v>
      </c>
      <c r="G84" s="99" t="e">
        <f t="shared" si="4"/>
        <v>#N/A</v>
      </c>
      <c r="H84" s="99" t="e">
        <f t="shared" si="5"/>
        <v>#N/A</v>
      </c>
      <c r="I84" s="91"/>
      <c r="J84" s="91"/>
      <c r="K84" s="91"/>
      <c r="L84" s="91"/>
      <c r="M84" s="91"/>
      <c r="N84" s="9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" customHeight="1" x14ac:dyDescent="0.3">
      <c r="A85" s="102" t="e">
        <f t="shared" si="6"/>
        <v>#N/A</v>
      </c>
      <c r="B85" s="102" t="e">
        <f t="shared" si="0"/>
        <v>#N/A</v>
      </c>
      <c r="C85" s="98" t="e">
        <f t="shared" ca="1" si="8"/>
        <v>#N/A</v>
      </c>
      <c r="D85" s="99" t="e">
        <f t="shared" si="7"/>
        <v>#N/A</v>
      </c>
      <c r="E85" s="99" t="e">
        <f t="shared" si="2"/>
        <v>#N/A</v>
      </c>
      <c r="F85" s="99" t="e">
        <f t="shared" si="3"/>
        <v>#N/A</v>
      </c>
      <c r="G85" s="99" t="e">
        <f t="shared" si="4"/>
        <v>#N/A</v>
      </c>
      <c r="H85" s="99" t="e">
        <f t="shared" si="5"/>
        <v>#N/A</v>
      </c>
      <c r="I85" s="91"/>
      <c r="J85" s="91"/>
      <c r="K85" s="91"/>
      <c r="L85" s="91"/>
      <c r="M85" s="91"/>
      <c r="N85" s="91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" customHeight="1" x14ac:dyDescent="0.3">
      <c r="A86" s="14"/>
      <c r="B86" s="14"/>
      <c r="C86" s="108"/>
      <c r="D86" s="109"/>
      <c r="E86" s="109"/>
      <c r="F86" s="109"/>
      <c r="G86" s="109"/>
      <c r="H86" s="10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" customHeight="1" x14ac:dyDescent="0.3">
      <c r="A87" s="14"/>
      <c r="B87" s="14"/>
      <c r="C87" s="108"/>
      <c r="D87" s="109"/>
      <c r="E87" s="109"/>
      <c r="F87" s="109"/>
      <c r="G87" s="109"/>
      <c r="H87" s="10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" customHeight="1" x14ac:dyDescent="0.3">
      <c r="A88" s="14"/>
      <c r="B88" s="14"/>
      <c r="C88" s="108"/>
      <c r="D88" s="109"/>
      <c r="E88" s="109"/>
      <c r="F88" s="109"/>
      <c r="G88" s="109"/>
      <c r="H88" s="10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" customHeight="1" x14ac:dyDescent="0.3">
      <c r="A89" s="14"/>
      <c r="B89" s="14"/>
      <c r="C89" s="108"/>
      <c r="D89" s="109"/>
      <c r="E89" s="109"/>
      <c r="F89" s="109"/>
      <c r="G89" s="109"/>
      <c r="H89" s="10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" customHeight="1" x14ac:dyDescent="0.3">
      <c r="A90" s="14"/>
      <c r="B90" s="14"/>
      <c r="C90" s="108"/>
      <c r="D90" s="109"/>
      <c r="E90" s="109"/>
      <c r="F90" s="109"/>
      <c r="G90" s="109"/>
      <c r="H90" s="10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" customHeight="1" x14ac:dyDescent="0.3">
      <c r="A91" s="14"/>
      <c r="B91" s="14"/>
      <c r="C91" s="108"/>
      <c r="D91" s="109"/>
      <c r="E91" s="109"/>
      <c r="F91" s="109"/>
      <c r="G91" s="109"/>
      <c r="H91" s="10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" customHeight="1" x14ac:dyDescent="0.3">
      <c r="A92" s="14"/>
      <c r="B92" s="14"/>
      <c r="C92" s="108"/>
      <c r="D92" s="109"/>
      <c r="E92" s="109"/>
      <c r="F92" s="109"/>
      <c r="G92" s="109"/>
      <c r="H92" s="10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" customHeight="1" x14ac:dyDescent="0.3">
      <c r="A93" s="14"/>
      <c r="B93" s="14"/>
      <c r="C93" s="108"/>
      <c r="D93" s="109"/>
      <c r="E93" s="109"/>
      <c r="F93" s="109"/>
      <c r="G93" s="109"/>
      <c r="H93" s="10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" customHeight="1" x14ac:dyDescent="0.3">
      <c r="A94" s="14"/>
      <c r="B94" s="14"/>
      <c r="C94" s="108"/>
      <c r="D94" s="109"/>
      <c r="E94" s="109"/>
      <c r="F94" s="109"/>
      <c r="G94" s="109"/>
      <c r="H94" s="10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" customHeight="1" x14ac:dyDescent="0.3">
      <c r="A95" s="14"/>
      <c r="B95" s="14"/>
      <c r="C95" s="108"/>
      <c r="D95" s="109"/>
      <c r="E95" s="109"/>
      <c r="F95" s="109"/>
      <c r="G95" s="109"/>
      <c r="H95" s="10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" customHeight="1" x14ac:dyDescent="0.3">
      <c r="A96" s="14"/>
      <c r="B96" s="14"/>
      <c r="C96" s="108"/>
      <c r="D96" s="109"/>
      <c r="E96" s="109"/>
      <c r="F96" s="109"/>
      <c r="G96" s="109"/>
      <c r="H96" s="10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" customHeight="1" x14ac:dyDescent="0.3">
      <c r="A97" s="14"/>
      <c r="B97" s="14"/>
      <c r="C97" s="108"/>
      <c r="D97" s="109"/>
      <c r="E97" s="109"/>
      <c r="F97" s="109"/>
      <c r="G97" s="109"/>
      <c r="H97" s="10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" customHeight="1" x14ac:dyDescent="0.3">
      <c r="A98" s="14"/>
      <c r="B98" s="14"/>
      <c r="C98" s="108"/>
      <c r="D98" s="109"/>
      <c r="E98" s="109"/>
      <c r="F98" s="109"/>
      <c r="G98" s="109"/>
      <c r="H98" s="10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" customHeight="1" x14ac:dyDescent="0.3">
      <c r="A99" s="14"/>
      <c r="B99" s="14"/>
      <c r="C99" s="108"/>
      <c r="D99" s="109"/>
      <c r="E99" s="109"/>
      <c r="F99" s="109"/>
      <c r="G99" s="109"/>
      <c r="H99" s="10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" customHeight="1" x14ac:dyDescent="0.3">
      <c r="A100" s="14"/>
      <c r="B100" s="14"/>
      <c r="C100" s="108"/>
      <c r="D100" s="109"/>
      <c r="E100" s="109"/>
      <c r="F100" s="109"/>
      <c r="G100" s="109"/>
      <c r="H100" s="10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" customHeight="1" x14ac:dyDescent="0.3">
      <c r="A101" s="14"/>
      <c r="B101" s="14"/>
      <c r="C101" s="108"/>
      <c r="D101" s="109"/>
      <c r="E101" s="109"/>
      <c r="F101" s="109"/>
      <c r="G101" s="109"/>
      <c r="H101" s="10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" customHeight="1" x14ac:dyDescent="0.3">
      <c r="A102" s="14"/>
      <c r="B102" s="14"/>
      <c r="C102" s="108"/>
      <c r="D102" s="109"/>
      <c r="E102" s="109"/>
      <c r="F102" s="109"/>
      <c r="G102" s="109"/>
      <c r="H102" s="10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" customHeight="1" x14ac:dyDescent="0.3">
      <c r="A103" s="14"/>
      <c r="B103" s="14"/>
      <c r="C103" s="108"/>
      <c r="D103" s="109"/>
      <c r="E103" s="109"/>
      <c r="F103" s="109"/>
      <c r="G103" s="109"/>
      <c r="H103" s="10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" customHeight="1" x14ac:dyDescent="0.3">
      <c r="A104" s="14"/>
      <c r="B104" s="14"/>
      <c r="C104" s="108"/>
      <c r="D104" s="109"/>
      <c r="E104" s="109"/>
      <c r="F104" s="109"/>
      <c r="G104" s="109"/>
      <c r="H104" s="10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" customHeight="1" x14ac:dyDescent="0.3">
      <c r="A105" s="14"/>
      <c r="B105" s="14"/>
      <c r="C105" s="108"/>
      <c r="D105" s="109"/>
      <c r="E105" s="109"/>
      <c r="F105" s="109"/>
      <c r="G105" s="109"/>
      <c r="H105" s="10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" customHeight="1" x14ac:dyDescent="0.3">
      <c r="A106" s="14"/>
      <c r="B106" s="14"/>
      <c r="C106" s="108"/>
      <c r="D106" s="109"/>
      <c r="E106" s="109"/>
      <c r="F106" s="109"/>
      <c r="G106" s="109"/>
      <c r="H106" s="10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" customHeight="1" x14ac:dyDescent="0.3">
      <c r="A107" s="14"/>
      <c r="B107" s="14"/>
      <c r="C107" s="108"/>
      <c r="D107" s="109"/>
      <c r="E107" s="109"/>
      <c r="F107" s="109"/>
      <c r="G107" s="109"/>
      <c r="H107" s="10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" customHeight="1" x14ac:dyDescent="0.3">
      <c r="A108" s="14"/>
      <c r="B108" s="14"/>
      <c r="C108" s="108"/>
      <c r="D108" s="109"/>
      <c r="E108" s="109"/>
      <c r="F108" s="109"/>
      <c r="G108" s="109"/>
      <c r="H108" s="10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" customHeight="1" x14ac:dyDescent="0.3">
      <c r="A109" s="14"/>
      <c r="B109" s="14"/>
      <c r="C109" s="108"/>
      <c r="D109" s="109"/>
      <c r="E109" s="109"/>
      <c r="F109" s="109"/>
      <c r="G109" s="109"/>
      <c r="H109" s="10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" customHeight="1" x14ac:dyDescent="0.3">
      <c r="A110" s="14"/>
      <c r="B110" s="14"/>
      <c r="C110" s="108"/>
      <c r="D110" s="109"/>
      <c r="E110" s="109"/>
      <c r="F110" s="109"/>
      <c r="G110" s="109"/>
      <c r="H110" s="10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" customHeight="1" x14ac:dyDescent="0.3">
      <c r="A111" s="14"/>
      <c r="B111" s="14"/>
      <c r="C111" s="108"/>
      <c r="D111" s="109"/>
      <c r="E111" s="109"/>
      <c r="F111" s="109"/>
      <c r="G111" s="109"/>
      <c r="H111" s="10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" customHeight="1" x14ac:dyDescent="0.3">
      <c r="A112" s="14"/>
      <c r="B112" s="14"/>
      <c r="C112" s="108"/>
      <c r="D112" s="109"/>
      <c r="E112" s="109"/>
      <c r="F112" s="109"/>
      <c r="G112" s="109"/>
      <c r="H112" s="10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" customHeight="1" x14ac:dyDescent="0.3">
      <c r="A113" s="14"/>
      <c r="B113" s="14"/>
      <c r="C113" s="108"/>
      <c r="D113" s="109"/>
      <c r="E113" s="109"/>
      <c r="F113" s="109"/>
      <c r="G113" s="109"/>
      <c r="H113" s="10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" customHeight="1" x14ac:dyDescent="0.3">
      <c r="A114" s="14"/>
      <c r="B114" s="14"/>
      <c r="C114" s="108"/>
      <c r="D114" s="109"/>
      <c r="E114" s="109"/>
      <c r="F114" s="109"/>
      <c r="G114" s="109"/>
      <c r="H114" s="10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" customHeight="1" x14ac:dyDescent="0.3">
      <c r="A115" s="14"/>
      <c r="B115" s="14"/>
      <c r="C115" s="108"/>
      <c r="D115" s="109"/>
      <c r="E115" s="109"/>
      <c r="F115" s="109"/>
      <c r="G115" s="109"/>
      <c r="H115" s="10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" customHeight="1" x14ac:dyDescent="0.3">
      <c r="A116" s="14"/>
      <c r="B116" s="14"/>
      <c r="C116" s="108"/>
      <c r="D116" s="109"/>
      <c r="E116" s="109"/>
      <c r="F116" s="109"/>
      <c r="G116" s="109"/>
      <c r="H116" s="10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" customHeight="1" x14ac:dyDescent="0.3">
      <c r="A117" s="14"/>
      <c r="B117" s="14"/>
      <c r="C117" s="108"/>
      <c r="D117" s="109"/>
      <c r="E117" s="109"/>
      <c r="F117" s="109"/>
      <c r="G117" s="109"/>
      <c r="H117" s="10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" customHeight="1" x14ac:dyDescent="0.3">
      <c r="A118" s="14"/>
      <c r="B118" s="14"/>
      <c r="C118" s="108"/>
      <c r="D118" s="109"/>
      <c r="E118" s="109"/>
      <c r="F118" s="109"/>
      <c r="G118" s="109"/>
      <c r="H118" s="10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" customHeight="1" x14ac:dyDescent="0.3">
      <c r="A119" s="14"/>
      <c r="B119" s="14"/>
      <c r="C119" s="108"/>
      <c r="D119" s="109"/>
      <c r="E119" s="109"/>
      <c r="F119" s="109"/>
      <c r="G119" s="109"/>
      <c r="H119" s="10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" customHeight="1" x14ac:dyDescent="0.3">
      <c r="A120" s="14"/>
      <c r="B120" s="14"/>
      <c r="C120" s="108"/>
      <c r="D120" s="109"/>
      <c r="E120" s="109"/>
      <c r="F120" s="109"/>
      <c r="G120" s="109"/>
      <c r="H120" s="10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" customHeight="1" x14ac:dyDescent="0.3">
      <c r="A121" s="14"/>
      <c r="B121" s="14"/>
      <c r="C121" s="108"/>
      <c r="D121" s="109"/>
      <c r="E121" s="109"/>
      <c r="F121" s="109"/>
      <c r="G121" s="109"/>
      <c r="H121" s="10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" customHeight="1" x14ac:dyDescent="0.3">
      <c r="A122" s="14"/>
      <c r="B122" s="14"/>
      <c r="C122" s="108"/>
      <c r="D122" s="109"/>
      <c r="E122" s="109"/>
      <c r="F122" s="109"/>
      <c r="G122" s="109"/>
      <c r="H122" s="10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" customHeight="1" x14ac:dyDescent="0.3">
      <c r="A123" s="14"/>
      <c r="B123" s="14"/>
      <c r="C123" s="108"/>
      <c r="D123" s="109"/>
      <c r="E123" s="109"/>
      <c r="F123" s="109"/>
      <c r="G123" s="109"/>
      <c r="H123" s="10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" customHeight="1" x14ac:dyDescent="0.3">
      <c r="A124" s="14"/>
      <c r="B124" s="14"/>
      <c r="C124" s="108"/>
      <c r="D124" s="109"/>
      <c r="E124" s="109"/>
      <c r="F124" s="109"/>
      <c r="G124" s="109"/>
      <c r="H124" s="10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" customHeight="1" x14ac:dyDescent="0.3">
      <c r="A125" s="14"/>
      <c r="B125" s="14"/>
      <c r="C125" s="108"/>
      <c r="D125" s="109"/>
      <c r="E125" s="109"/>
      <c r="F125" s="109"/>
      <c r="G125" s="109"/>
      <c r="H125" s="10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" customHeight="1" x14ac:dyDescent="0.3">
      <c r="A126" s="14"/>
      <c r="B126" s="14"/>
      <c r="C126" s="108"/>
      <c r="D126" s="109"/>
      <c r="E126" s="109"/>
      <c r="F126" s="109"/>
      <c r="G126" s="109"/>
      <c r="H126" s="10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" customHeight="1" x14ac:dyDescent="0.3">
      <c r="A127" s="14"/>
      <c r="B127" s="14"/>
      <c r="C127" s="108"/>
      <c r="D127" s="109"/>
      <c r="E127" s="109"/>
      <c r="F127" s="109"/>
      <c r="G127" s="109"/>
      <c r="H127" s="10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" customHeight="1" x14ac:dyDescent="0.3">
      <c r="A128" s="14"/>
      <c r="B128" s="14"/>
      <c r="C128" s="108"/>
      <c r="D128" s="109"/>
      <c r="E128" s="109"/>
      <c r="F128" s="109"/>
      <c r="G128" s="109"/>
      <c r="H128" s="10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" customHeight="1" x14ac:dyDescent="0.3">
      <c r="A129" s="14"/>
      <c r="B129" s="14"/>
      <c r="C129" s="108"/>
      <c r="D129" s="109"/>
      <c r="E129" s="109"/>
      <c r="F129" s="109"/>
      <c r="G129" s="109"/>
      <c r="H129" s="10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" customHeight="1" x14ac:dyDescent="0.3">
      <c r="A130" s="14"/>
      <c r="B130" s="14"/>
      <c r="C130" s="108"/>
      <c r="D130" s="109"/>
      <c r="E130" s="109"/>
      <c r="F130" s="109"/>
      <c r="G130" s="109"/>
      <c r="H130" s="10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" customHeight="1" x14ac:dyDescent="0.3">
      <c r="A131" s="14"/>
      <c r="B131" s="14"/>
      <c r="C131" s="108"/>
      <c r="D131" s="109"/>
      <c r="E131" s="109"/>
      <c r="F131" s="109"/>
      <c r="G131" s="109"/>
      <c r="H131" s="10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" customHeight="1" x14ac:dyDescent="0.3">
      <c r="A132" s="14"/>
      <c r="B132" s="14"/>
      <c r="C132" s="108"/>
      <c r="D132" s="109"/>
      <c r="E132" s="109"/>
      <c r="F132" s="109"/>
      <c r="G132" s="109"/>
      <c r="H132" s="10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" customHeight="1" x14ac:dyDescent="0.3">
      <c r="A133" s="14"/>
      <c r="B133" s="14"/>
      <c r="C133" s="108"/>
      <c r="D133" s="109"/>
      <c r="E133" s="109"/>
      <c r="F133" s="109"/>
      <c r="G133" s="109"/>
      <c r="H133" s="10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" customHeight="1" x14ac:dyDescent="0.3">
      <c r="A134" s="14"/>
      <c r="B134" s="14"/>
      <c r="C134" s="108"/>
      <c r="D134" s="109"/>
      <c r="E134" s="109"/>
      <c r="F134" s="109"/>
      <c r="G134" s="109"/>
      <c r="H134" s="10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" customHeight="1" x14ac:dyDescent="0.3">
      <c r="A135" s="14"/>
      <c r="B135" s="14"/>
      <c r="C135" s="108"/>
      <c r="D135" s="109"/>
      <c r="E135" s="109"/>
      <c r="F135" s="109"/>
      <c r="G135" s="109"/>
      <c r="H135" s="10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" customHeight="1" x14ac:dyDescent="0.3">
      <c r="A136" s="14"/>
      <c r="B136" s="14"/>
      <c r="C136" s="108"/>
      <c r="D136" s="109"/>
      <c r="E136" s="109"/>
      <c r="F136" s="109"/>
      <c r="G136" s="109"/>
      <c r="H136" s="10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" customHeight="1" x14ac:dyDescent="0.3">
      <c r="A137" s="14"/>
      <c r="B137" s="14"/>
      <c r="C137" s="108"/>
      <c r="D137" s="109"/>
      <c r="E137" s="109"/>
      <c r="F137" s="109"/>
      <c r="G137" s="109"/>
      <c r="H137" s="10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" customHeight="1" x14ac:dyDescent="0.3">
      <c r="A138" s="14"/>
      <c r="B138" s="14"/>
      <c r="C138" s="108"/>
      <c r="D138" s="109"/>
      <c r="E138" s="109"/>
      <c r="F138" s="109"/>
      <c r="G138" s="109"/>
      <c r="H138" s="10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" customHeight="1" x14ac:dyDescent="0.3">
      <c r="A139" s="14"/>
      <c r="B139" s="14"/>
      <c r="C139" s="108"/>
      <c r="D139" s="109"/>
      <c r="E139" s="109"/>
      <c r="F139" s="109"/>
      <c r="G139" s="109"/>
      <c r="H139" s="10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" customHeight="1" x14ac:dyDescent="0.3">
      <c r="A140" s="14"/>
      <c r="B140" s="14"/>
      <c r="C140" s="108"/>
      <c r="D140" s="109"/>
      <c r="E140" s="109"/>
      <c r="F140" s="109"/>
      <c r="G140" s="109"/>
      <c r="H140" s="10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" customHeight="1" x14ac:dyDescent="0.3">
      <c r="A141" s="14"/>
      <c r="B141" s="14"/>
      <c r="C141" s="108"/>
      <c r="D141" s="109"/>
      <c r="E141" s="109"/>
      <c r="F141" s="109"/>
      <c r="G141" s="109"/>
      <c r="H141" s="10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" customHeight="1" x14ac:dyDescent="0.3">
      <c r="A142" s="14"/>
      <c r="B142" s="14"/>
      <c r="C142" s="108"/>
      <c r="D142" s="109"/>
      <c r="E142" s="109"/>
      <c r="F142" s="109"/>
      <c r="G142" s="109"/>
      <c r="H142" s="10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" customHeight="1" x14ac:dyDescent="0.3">
      <c r="A143" s="14"/>
      <c r="B143" s="14"/>
      <c r="C143" s="108"/>
      <c r="D143" s="109"/>
      <c r="E143" s="109"/>
      <c r="F143" s="109"/>
      <c r="G143" s="109"/>
      <c r="H143" s="10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" customHeight="1" x14ac:dyDescent="0.3">
      <c r="A144" s="14"/>
      <c r="B144" s="14"/>
      <c r="C144" s="108"/>
      <c r="D144" s="109"/>
      <c r="E144" s="109"/>
      <c r="F144" s="109"/>
      <c r="G144" s="109"/>
      <c r="H144" s="10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" customHeight="1" x14ac:dyDescent="0.3">
      <c r="A145" s="14"/>
      <c r="B145" s="14"/>
      <c r="C145" s="108"/>
      <c r="D145" s="109"/>
      <c r="E145" s="109"/>
      <c r="F145" s="109"/>
      <c r="G145" s="109"/>
      <c r="H145" s="10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" customHeight="1" x14ac:dyDescent="0.3">
      <c r="A146" s="14"/>
      <c r="B146" s="14"/>
      <c r="C146" s="108"/>
      <c r="D146" s="109"/>
      <c r="E146" s="109"/>
      <c r="F146" s="109"/>
      <c r="G146" s="109"/>
      <c r="H146" s="10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" customHeight="1" x14ac:dyDescent="0.3">
      <c r="A147" s="14"/>
      <c r="B147" s="14"/>
      <c r="C147" s="108"/>
      <c r="D147" s="109"/>
      <c r="E147" s="109"/>
      <c r="F147" s="109"/>
      <c r="G147" s="109"/>
      <c r="H147" s="10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" customHeight="1" x14ac:dyDescent="0.3">
      <c r="A148" s="14"/>
      <c r="B148" s="14"/>
      <c r="C148" s="108"/>
      <c r="D148" s="109"/>
      <c r="E148" s="109"/>
      <c r="F148" s="109"/>
      <c r="G148" s="109"/>
      <c r="H148" s="10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" customHeight="1" x14ac:dyDescent="0.3">
      <c r="A149" s="14"/>
      <c r="B149" s="14"/>
      <c r="C149" s="108"/>
      <c r="D149" s="109"/>
      <c r="E149" s="109"/>
      <c r="F149" s="109"/>
      <c r="G149" s="109"/>
      <c r="H149" s="10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" customHeight="1" x14ac:dyDescent="0.3">
      <c r="A150" s="14"/>
      <c r="B150" s="14"/>
      <c r="C150" s="108"/>
      <c r="D150" s="109"/>
      <c r="E150" s="109"/>
      <c r="F150" s="109"/>
      <c r="G150" s="109"/>
      <c r="H150" s="10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" customHeight="1" x14ac:dyDescent="0.3">
      <c r="A151" s="14"/>
      <c r="B151" s="14"/>
      <c r="C151" s="108"/>
      <c r="D151" s="109"/>
      <c r="E151" s="109"/>
      <c r="F151" s="109"/>
      <c r="G151" s="109"/>
      <c r="H151" s="10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" customHeight="1" x14ac:dyDescent="0.3">
      <c r="A152" s="14"/>
      <c r="B152" s="14"/>
      <c r="C152" s="108"/>
      <c r="D152" s="109"/>
      <c r="E152" s="109"/>
      <c r="F152" s="109"/>
      <c r="G152" s="109"/>
      <c r="H152" s="10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" customHeight="1" x14ac:dyDescent="0.3">
      <c r="A153" s="14"/>
      <c r="B153" s="14"/>
      <c r="C153" s="108"/>
      <c r="D153" s="109"/>
      <c r="E153" s="109"/>
      <c r="F153" s="109"/>
      <c r="G153" s="109"/>
      <c r="H153" s="10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" customHeight="1" x14ac:dyDescent="0.3">
      <c r="A154" s="14"/>
      <c r="B154" s="14"/>
      <c r="C154" s="108"/>
      <c r="D154" s="109"/>
      <c r="E154" s="109"/>
      <c r="F154" s="109"/>
      <c r="G154" s="109"/>
      <c r="H154" s="10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" customHeight="1" x14ac:dyDescent="0.3">
      <c r="A155" s="14"/>
      <c r="B155" s="14"/>
      <c r="C155" s="108"/>
      <c r="D155" s="109"/>
      <c r="E155" s="109"/>
      <c r="F155" s="109"/>
      <c r="G155" s="109"/>
      <c r="H155" s="10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" customHeight="1" x14ac:dyDescent="0.3">
      <c r="A156" s="14"/>
      <c r="B156" s="14"/>
      <c r="C156" s="108"/>
      <c r="D156" s="109"/>
      <c r="E156" s="109"/>
      <c r="F156" s="109"/>
      <c r="G156" s="109"/>
      <c r="H156" s="10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" customHeight="1" x14ac:dyDescent="0.3">
      <c r="A157" s="14"/>
      <c r="B157" s="14"/>
      <c r="C157" s="108"/>
      <c r="D157" s="109"/>
      <c r="E157" s="109"/>
      <c r="F157" s="109"/>
      <c r="G157" s="109"/>
      <c r="H157" s="10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" customHeight="1" x14ac:dyDescent="0.3">
      <c r="A158" s="14"/>
      <c r="B158" s="14"/>
      <c r="C158" s="108"/>
      <c r="D158" s="109"/>
      <c r="E158" s="109"/>
      <c r="F158" s="109"/>
      <c r="G158" s="109"/>
      <c r="H158" s="10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" customHeight="1" x14ac:dyDescent="0.3">
      <c r="A159" s="14"/>
      <c r="B159" s="14"/>
      <c r="C159" s="108"/>
      <c r="D159" s="109"/>
      <c r="E159" s="109"/>
      <c r="F159" s="109"/>
      <c r="G159" s="109"/>
      <c r="H159" s="10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" customHeight="1" x14ac:dyDescent="0.3">
      <c r="A160" s="14"/>
      <c r="B160" s="14"/>
      <c r="C160" s="108"/>
      <c r="D160" s="109"/>
      <c r="E160" s="109"/>
      <c r="F160" s="109"/>
      <c r="G160" s="109"/>
      <c r="H160" s="10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" customHeight="1" x14ac:dyDescent="0.3">
      <c r="A161" s="14"/>
      <c r="B161" s="14"/>
      <c r="C161" s="108"/>
      <c r="D161" s="109"/>
      <c r="E161" s="109"/>
      <c r="F161" s="109"/>
      <c r="G161" s="109"/>
      <c r="H161" s="10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" customHeight="1" x14ac:dyDescent="0.3">
      <c r="A162" s="14"/>
      <c r="B162" s="14"/>
      <c r="C162" s="108"/>
      <c r="D162" s="109"/>
      <c r="E162" s="109"/>
      <c r="F162" s="109"/>
      <c r="G162" s="109"/>
      <c r="H162" s="10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" customHeight="1" x14ac:dyDescent="0.3">
      <c r="A163" s="14"/>
      <c r="B163" s="14"/>
      <c r="C163" s="108"/>
      <c r="D163" s="109"/>
      <c r="E163" s="109"/>
      <c r="F163" s="109"/>
      <c r="G163" s="109"/>
      <c r="H163" s="10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" customHeight="1" x14ac:dyDescent="0.3">
      <c r="A164" s="14"/>
      <c r="B164" s="14"/>
      <c r="C164" s="108"/>
      <c r="D164" s="109"/>
      <c r="E164" s="109"/>
      <c r="F164" s="109"/>
      <c r="G164" s="109"/>
      <c r="H164" s="10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" customHeight="1" x14ac:dyDescent="0.3">
      <c r="A165" s="14"/>
      <c r="B165" s="14"/>
      <c r="C165" s="108"/>
      <c r="D165" s="109"/>
      <c r="E165" s="109"/>
      <c r="F165" s="109"/>
      <c r="G165" s="109"/>
      <c r="H165" s="10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" customHeight="1" x14ac:dyDescent="0.3">
      <c r="A166" s="14"/>
      <c r="B166" s="14"/>
      <c r="C166" s="108"/>
      <c r="D166" s="109"/>
      <c r="E166" s="109"/>
      <c r="F166" s="109"/>
      <c r="G166" s="109"/>
      <c r="H166" s="10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" customHeight="1" x14ac:dyDescent="0.3">
      <c r="A167" s="14"/>
      <c r="B167" s="14"/>
      <c r="C167" s="108"/>
      <c r="D167" s="109"/>
      <c r="E167" s="109"/>
      <c r="F167" s="109"/>
      <c r="G167" s="109"/>
      <c r="H167" s="10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" customHeight="1" x14ac:dyDescent="0.3">
      <c r="A168" s="14"/>
      <c r="B168" s="14"/>
      <c r="C168" s="108"/>
      <c r="D168" s="109"/>
      <c r="E168" s="109"/>
      <c r="F168" s="109"/>
      <c r="G168" s="109"/>
      <c r="H168" s="10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" customHeight="1" x14ac:dyDescent="0.3">
      <c r="A169" s="14"/>
      <c r="B169" s="14"/>
      <c r="C169" s="108"/>
      <c r="D169" s="109"/>
      <c r="E169" s="109"/>
      <c r="F169" s="109"/>
      <c r="G169" s="109"/>
      <c r="H169" s="10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" customHeight="1" x14ac:dyDescent="0.3">
      <c r="A170" s="14"/>
      <c r="B170" s="14"/>
      <c r="C170" s="108"/>
      <c r="D170" s="109"/>
      <c r="E170" s="109"/>
      <c r="F170" s="109"/>
      <c r="G170" s="109"/>
      <c r="H170" s="10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" customHeight="1" x14ac:dyDescent="0.3">
      <c r="A171" s="14"/>
      <c r="B171" s="14"/>
      <c r="C171" s="108"/>
      <c r="D171" s="109"/>
      <c r="E171" s="109"/>
      <c r="F171" s="109"/>
      <c r="G171" s="109"/>
      <c r="H171" s="10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" customHeight="1" x14ac:dyDescent="0.3">
      <c r="A172" s="14"/>
      <c r="B172" s="14"/>
      <c r="C172" s="108"/>
      <c r="D172" s="109"/>
      <c r="E172" s="109"/>
      <c r="F172" s="109"/>
      <c r="G172" s="109"/>
      <c r="H172" s="10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" customHeight="1" x14ac:dyDescent="0.3">
      <c r="A173" s="14"/>
      <c r="B173" s="14"/>
      <c r="C173" s="108"/>
      <c r="D173" s="109"/>
      <c r="E173" s="109"/>
      <c r="F173" s="109"/>
      <c r="G173" s="109"/>
      <c r="H173" s="10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" customHeight="1" x14ac:dyDescent="0.3">
      <c r="A174" s="14"/>
      <c r="B174" s="14"/>
      <c r="C174" s="108"/>
      <c r="D174" s="109"/>
      <c r="E174" s="109"/>
      <c r="F174" s="109"/>
      <c r="G174" s="109"/>
      <c r="H174" s="10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" customHeight="1" x14ac:dyDescent="0.3">
      <c r="A175" s="14"/>
      <c r="B175" s="14"/>
      <c r="C175" s="108"/>
      <c r="D175" s="109"/>
      <c r="E175" s="109"/>
      <c r="F175" s="109"/>
      <c r="G175" s="109"/>
      <c r="H175" s="10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" customHeight="1" x14ac:dyDescent="0.3">
      <c r="A176" s="14"/>
      <c r="B176" s="14"/>
      <c r="C176" s="108"/>
      <c r="D176" s="109"/>
      <c r="E176" s="109"/>
      <c r="F176" s="109"/>
      <c r="G176" s="109"/>
      <c r="H176" s="10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" customHeight="1" x14ac:dyDescent="0.3">
      <c r="A177" s="14"/>
      <c r="B177" s="14"/>
      <c r="C177" s="108"/>
      <c r="D177" s="109"/>
      <c r="E177" s="109"/>
      <c r="F177" s="109"/>
      <c r="G177" s="109"/>
      <c r="H177" s="10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" customHeight="1" x14ac:dyDescent="0.3">
      <c r="A178" s="14"/>
      <c r="B178" s="14"/>
      <c r="C178" s="108"/>
      <c r="D178" s="109"/>
      <c r="E178" s="109"/>
      <c r="F178" s="109"/>
      <c r="G178" s="109"/>
      <c r="H178" s="10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" customHeight="1" x14ac:dyDescent="0.3">
      <c r="A179" s="14"/>
      <c r="B179" s="14"/>
      <c r="C179" s="108"/>
      <c r="D179" s="109"/>
      <c r="E179" s="109"/>
      <c r="F179" s="109"/>
      <c r="G179" s="109"/>
      <c r="H179" s="10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" customHeight="1" x14ac:dyDescent="0.3">
      <c r="A180" s="14"/>
      <c r="B180" s="14"/>
      <c r="C180" s="108"/>
      <c r="D180" s="109"/>
      <c r="E180" s="109"/>
      <c r="F180" s="109"/>
      <c r="G180" s="109"/>
      <c r="H180" s="10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" customHeight="1" x14ac:dyDescent="0.3">
      <c r="A181" s="14"/>
      <c r="B181" s="14"/>
      <c r="C181" s="108"/>
      <c r="D181" s="109"/>
      <c r="E181" s="109"/>
      <c r="F181" s="109"/>
      <c r="G181" s="109"/>
      <c r="H181" s="10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" customHeight="1" x14ac:dyDescent="0.3">
      <c r="A182" s="14"/>
      <c r="B182" s="14"/>
      <c r="C182" s="108"/>
      <c r="D182" s="109"/>
      <c r="E182" s="109"/>
      <c r="F182" s="109"/>
      <c r="G182" s="109"/>
      <c r="H182" s="10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" customHeight="1" x14ac:dyDescent="0.3">
      <c r="A183" s="14"/>
      <c r="B183" s="14"/>
      <c r="C183" s="108"/>
      <c r="D183" s="109"/>
      <c r="E183" s="109"/>
      <c r="F183" s="109"/>
      <c r="G183" s="109"/>
      <c r="H183" s="10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" customHeight="1" x14ac:dyDescent="0.3">
      <c r="A184" s="14"/>
      <c r="B184" s="14"/>
      <c r="C184" s="108"/>
      <c r="D184" s="109"/>
      <c r="E184" s="109"/>
      <c r="F184" s="109"/>
      <c r="G184" s="109"/>
      <c r="H184" s="10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" customHeight="1" x14ac:dyDescent="0.3">
      <c r="A185" s="14"/>
      <c r="B185" s="14"/>
      <c r="C185" s="108"/>
      <c r="D185" s="109"/>
      <c r="E185" s="109"/>
      <c r="F185" s="109"/>
      <c r="G185" s="109"/>
      <c r="H185" s="10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" customHeight="1" x14ac:dyDescent="0.3">
      <c r="A186" s="14"/>
      <c r="B186" s="14"/>
      <c r="C186" s="108"/>
      <c r="D186" s="109"/>
      <c r="E186" s="109"/>
      <c r="F186" s="109"/>
      <c r="G186" s="109"/>
      <c r="H186" s="10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" customHeight="1" x14ac:dyDescent="0.3">
      <c r="A187" s="14"/>
      <c r="B187" s="14"/>
      <c r="C187" s="108"/>
      <c r="D187" s="109"/>
      <c r="E187" s="109"/>
      <c r="F187" s="109"/>
      <c r="G187" s="109"/>
      <c r="H187" s="10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3">
      <c r="A188" s="14"/>
      <c r="B188" s="14"/>
      <c r="C188" s="108"/>
      <c r="D188" s="109"/>
      <c r="E188" s="109"/>
      <c r="F188" s="109"/>
      <c r="G188" s="109"/>
      <c r="H188" s="10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" customHeight="1" x14ac:dyDescent="0.3">
      <c r="A189" s="14"/>
      <c r="B189" s="14"/>
      <c r="C189" s="108"/>
      <c r="D189" s="109"/>
      <c r="E189" s="109"/>
      <c r="F189" s="109"/>
      <c r="G189" s="109"/>
      <c r="H189" s="10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" customHeight="1" x14ac:dyDescent="0.3">
      <c r="A190" s="14"/>
      <c r="B190" s="14"/>
      <c r="C190" s="108"/>
      <c r="D190" s="109"/>
      <c r="E190" s="109"/>
      <c r="F190" s="109"/>
      <c r="G190" s="109"/>
      <c r="H190" s="10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" customHeight="1" x14ac:dyDescent="0.3">
      <c r="A191" s="14"/>
      <c r="B191" s="14"/>
      <c r="C191" s="108"/>
      <c r="D191" s="109"/>
      <c r="E191" s="109"/>
      <c r="F191" s="109"/>
      <c r="G191" s="109"/>
      <c r="H191" s="10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" customHeight="1" x14ac:dyDescent="0.3">
      <c r="A192" s="14"/>
      <c r="B192" s="14"/>
      <c r="C192" s="108"/>
      <c r="D192" s="109"/>
      <c r="E192" s="109"/>
      <c r="F192" s="109"/>
      <c r="G192" s="109"/>
      <c r="H192" s="10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" customHeight="1" x14ac:dyDescent="0.3">
      <c r="A193" s="14"/>
      <c r="B193" s="14"/>
      <c r="C193" s="108"/>
      <c r="D193" s="109"/>
      <c r="E193" s="109"/>
      <c r="F193" s="109"/>
      <c r="G193" s="109"/>
      <c r="H193" s="10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" customHeight="1" x14ac:dyDescent="0.3">
      <c r="A194" s="14"/>
      <c r="B194" s="14"/>
      <c r="C194" s="108"/>
      <c r="D194" s="109"/>
      <c r="E194" s="109"/>
      <c r="F194" s="109"/>
      <c r="G194" s="109"/>
      <c r="H194" s="10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" customHeight="1" x14ac:dyDescent="0.3">
      <c r="A195" s="14"/>
      <c r="B195" s="14"/>
      <c r="C195" s="108"/>
      <c r="D195" s="109"/>
      <c r="E195" s="109"/>
      <c r="F195" s="109"/>
      <c r="G195" s="109"/>
      <c r="H195" s="10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" customHeight="1" x14ac:dyDescent="0.3">
      <c r="A196" s="14"/>
      <c r="B196" s="14"/>
      <c r="C196" s="108"/>
      <c r="D196" s="109"/>
      <c r="E196" s="109"/>
      <c r="F196" s="109"/>
      <c r="G196" s="109"/>
      <c r="H196" s="10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" customHeight="1" x14ac:dyDescent="0.3">
      <c r="A197" s="14"/>
      <c r="B197" s="14"/>
      <c r="C197" s="108"/>
      <c r="D197" s="109"/>
      <c r="E197" s="109"/>
      <c r="F197" s="109"/>
      <c r="G197" s="109"/>
      <c r="H197" s="10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" customHeight="1" x14ac:dyDescent="0.3">
      <c r="A198" s="14"/>
      <c r="B198" s="14"/>
      <c r="C198" s="108"/>
      <c r="D198" s="109"/>
      <c r="E198" s="109"/>
      <c r="F198" s="109"/>
      <c r="G198" s="109"/>
      <c r="H198" s="10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" customHeight="1" x14ac:dyDescent="0.3">
      <c r="A199" s="14"/>
      <c r="B199" s="14"/>
      <c r="C199" s="108"/>
      <c r="D199" s="109"/>
      <c r="E199" s="109"/>
      <c r="F199" s="109"/>
      <c r="G199" s="109"/>
      <c r="H199" s="10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" customHeight="1" x14ac:dyDescent="0.3">
      <c r="A200" s="14"/>
      <c r="B200" s="14"/>
      <c r="C200" s="108"/>
      <c r="D200" s="109"/>
      <c r="E200" s="109"/>
      <c r="F200" s="109"/>
      <c r="G200" s="109"/>
      <c r="H200" s="10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" customHeight="1" x14ac:dyDescent="0.3">
      <c r="A201" s="14"/>
      <c r="B201" s="14"/>
      <c r="C201" s="108"/>
      <c r="D201" s="109"/>
      <c r="E201" s="109"/>
      <c r="F201" s="109"/>
      <c r="G201" s="109"/>
      <c r="H201" s="10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" customHeight="1" x14ac:dyDescent="0.3">
      <c r="A202" s="14"/>
      <c r="B202" s="14"/>
      <c r="C202" s="108"/>
      <c r="D202" s="109"/>
      <c r="E202" s="109"/>
      <c r="F202" s="109"/>
      <c r="G202" s="109"/>
      <c r="H202" s="10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" customHeight="1" x14ac:dyDescent="0.3">
      <c r="A203" s="14"/>
      <c r="B203" s="14"/>
      <c r="C203" s="108"/>
      <c r="D203" s="109"/>
      <c r="E203" s="109"/>
      <c r="F203" s="109"/>
      <c r="G203" s="109"/>
      <c r="H203" s="10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" customHeight="1" x14ac:dyDescent="0.3">
      <c r="A204" s="14"/>
      <c r="B204" s="14"/>
      <c r="C204" s="108"/>
      <c r="D204" s="109"/>
      <c r="E204" s="109"/>
      <c r="F204" s="109"/>
      <c r="G204" s="109"/>
      <c r="H204" s="10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" customHeight="1" x14ac:dyDescent="0.3">
      <c r="A205" s="14"/>
      <c r="B205" s="14"/>
      <c r="C205" s="108"/>
      <c r="D205" s="109"/>
      <c r="E205" s="109"/>
      <c r="F205" s="109"/>
      <c r="G205" s="109"/>
      <c r="H205" s="10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" customHeight="1" x14ac:dyDescent="0.3">
      <c r="A206" s="14"/>
      <c r="B206" s="14"/>
      <c r="C206" s="108"/>
      <c r="D206" s="109"/>
      <c r="E206" s="109"/>
      <c r="F206" s="109"/>
      <c r="G206" s="109"/>
      <c r="H206" s="10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" customHeight="1" x14ac:dyDescent="0.3">
      <c r="A207" s="14"/>
      <c r="B207" s="14"/>
      <c r="C207" s="108"/>
      <c r="D207" s="109"/>
      <c r="E207" s="109"/>
      <c r="F207" s="109"/>
      <c r="G207" s="109"/>
      <c r="H207" s="10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" customHeight="1" x14ac:dyDescent="0.3">
      <c r="A208" s="14"/>
      <c r="B208" s="14"/>
      <c r="C208" s="108"/>
      <c r="D208" s="109"/>
      <c r="E208" s="109"/>
      <c r="F208" s="109"/>
      <c r="G208" s="109"/>
      <c r="H208" s="10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" customHeight="1" x14ac:dyDescent="0.3">
      <c r="A209" s="14"/>
      <c r="B209" s="14"/>
      <c r="C209" s="108"/>
      <c r="D209" s="109"/>
      <c r="E209" s="109"/>
      <c r="F209" s="109"/>
      <c r="G209" s="109"/>
      <c r="H209" s="10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" customHeight="1" x14ac:dyDescent="0.3">
      <c r="A210" s="14"/>
      <c r="B210" s="14"/>
      <c r="C210" s="108"/>
      <c r="D210" s="109"/>
      <c r="E210" s="109"/>
      <c r="F210" s="109"/>
      <c r="G210" s="109"/>
      <c r="H210" s="10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" customHeight="1" x14ac:dyDescent="0.3">
      <c r="A211" s="14"/>
      <c r="B211" s="14"/>
      <c r="C211" s="108"/>
      <c r="D211" s="109"/>
      <c r="E211" s="109"/>
      <c r="F211" s="109"/>
      <c r="G211" s="109"/>
      <c r="H211" s="10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" customHeight="1" x14ac:dyDescent="0.3">
      <c r="A212" s="14"/>
      <c r="B212" s="14"/>
      <c r="C212" s="108"/>
      <c r="D212" s="109"/>
      <c r="E212" s="109"/>
      <c r="F212" s="109"/>
      <c r="G212" s="109"/>
      <c r="H212" s="10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" customHeight="1" x14ac:dyDescent="0.3">
      <c r="A213" s="14"/>
      <c r="B213" s="14"/>
      <c r="C213" s="108"/>
      <c r="D213" s="109"/>
      <c r="E213" s="109"/>
      <c r="F213" s="109"/>
      <c r="G213" s="109"/>
      <c r="H213" s="10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" customHeight="1" x14ac:dyDescent="0.3">
      <c r="A214" s="14"/>
      <c r="B214" s="14"/>
      <c r="C214" s="108"/>
      <c r="D214" s="109"/>
      <c r="E214" s="109"/>
      <c r="F214" s="109"/>
      <c r="G214" s="109"/>
      <c r="H214" s="10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" customHeight="1" x14ac:dyDescent="0.3">
      <c r="A215" s="14"/>
      <c r="B215" s="14"/>
      <c r="C215" s="108"/>
      <c r="D215" s="109"/>
      <c r="E215" s="109"/>
      <c r="F215" s="109"/>
      <c r="G215" s="109"/>
      <c r="H215" s="10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" customHeight="1" x14ac:dyDescent="0.3">
      <c r="A216" s="14"/>
      <c r="B216" s="14"/>
      <c r="C216" s="108"/>
      <c r="D216" s="109"/>
      <c r="E216" s="109"/>
      <c r="F216" s="109"/>
      <c r="G216" s="109"/>
      <c r="H216" s="10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" customHeight="1" x14ac:dyDescent="0.3">
      <c r="A217" s="14"/>
      <c r="B217" s="14"/>
      <c r="C217" s="108"/>
      <c r="D217" s="109"/>
      <c r="E217" s="109"/>
      <c r="F217" s="109"/>
      <c r="G217" s="109"/>
      <c r="H217" s="10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" customHeight="1" x14ac:dyDescent="0.3">
      <c r="A218" s="14"/>
      <c r="B218" s="14"/>
      <c r="C218" s="108"/>
      <c r="D218" s="109"/>
      <c r="E218" s="109"/>
      <c r="F218" s="109"/>
      <c r="G218" s="109"/>
      <c r="H218" s="10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" customHeight="1" x14ac:dyDescent="0.3">
      <c r="A219" s="14"/>
      <c r="B219" s="14"/>
      <c r="C219" s="108"/>
      <c r="D219" s="109"/>
      <c r="E219" s="109"/>
      <c r="F219" s="109"/>
      <c r="G219" s="109"/>
      <c r="H219" s="10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" customHeight="1" x14ac:dyDescent="0.3">
      <c r="A220" s="14"/>
      <c r="B220" s="14"/>
      <c r="C220" s="108"/>
      <c r="D220" s="109"/>
      <c r="E220" s="109"/>
      <c r="F220" s="109"/>
      <c r="G220" s="109"/>
      <c r="H220" s="10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" customHeight="1" x14ac:dyDescent="0.3">
      <c r="A221" s="14"/>
      <c r="B221" s="14"/>
      <c r="C221" s="108"/>
      <c r="D221" s="109"/>
      <c r="E221" s="109"/>
      <c r="F221" s="109"/>
      <c r="G221" s="109"/>
      <c r="H221" s="10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" customHeight="1" x14ac:dyDescent="0.3">
      <c r="A222" s="14"/>
      <c r="B222" s="14"/>
      <c r="C222" s="108"/>
      <c r="D222" s="109"/>
      <c r="E222" s="109"/>
      <c r="F222" s="109"/>
      <c r="G222" s="109"/>
      <c r="H222" s="10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" customHeight="1" x14ac:dyDescent="0.3">
      <c r="A223" s="14"/>
      <c r="B223" s="14"/>
      <c r="C223" s="108"/>
      <c r="D223" s="109"/>
      <c r="E223" s="109"/>
      <c r="F223" s="109"/>
      <c r="G223" s="109"/>
      <c r="H223" s="10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" customHeight="1" x14ac:dyDescent="0.3">
      <c r="A224" s="14"/>
      <c r="B224" s="14"/>
      <c r="C224" s="108"/>
      <c r="D224" s="109"/>
      <c r="E224" s="109"/>
      <c r="F224" s="109"/>
      <c r="G224" s="109"/>
      <c r="H224" s="10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" customHeight="1" x14ac:dyDescent="0.3">
      <c r="A225" s="14"/>
      <c r="B225" s="14"/>
      <c r="C225" s="108"/>
      <c r="D225" s="109"/>
      <c r="E225" s="109"/>
      <c r="F225" s="109"/>
      <c r="G225" s="109"/>
      <c r="H225" s="10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" customHeight="1" x14ac:dyDescent="0.3">
      <c r="A226" s="14"/>
      <c r="B226" s="14"/>
      <c r="C226" s="108"/>
      <c r="D226" s="109"/>
      <c r="E226" s="109"/>
      <c r="F226" s="109"/>
      <c r="G226" s="109"/>
      <c r="H226" s="10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" customHeight="1" x14ac:dyDescent="0.3">
      <c r="A227" s="14"/>
      <c r="B227" s="14"/>
      <c r="C227" s="108"/>
      <c r="D227" s="109"/>
      <c r="E227" s="109"/>
      <c r="F227" s="109"/>
      <c r="G227" s="109"/>
      <c r="H227" s="10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" customHeight="1" x14ac:dyDescent="0.3">
      <c r="A228" s="14"/>
      <c r="B228" s="14"/>
      <c r="C228" s="108"/>
      <c r="D228" s="109"/>
      <c r="E228" s="109"/>
      <c r="F228" s="109"/>
      <c r="G228" s="109"/>
      <c r="H228" s="10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" customHeight="1" x14ac:dyDescent="0.3">
      <c r="A229" s="14"/>
      <c r="B229" s="14"/>
      <c r="C229" s="108"/>
      <c r="D229" s="109"/>
      <c r="E229" s="109"/>
      <c r="F229" s="109"/>
      <c r="G229" s="109"/>
      <c r="H229" s="10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" customHeight="1" x14ac:dyDescent="0.3">
      <c r="A230" s="14"/>
      <c r="B230" s="14"/>
      <c r="C230" s="108"/>
      <c r="D230" s="109"/>
      <c r="E230" s="109"/>
      <c r="F230" s="109"/>
      <c r="G230" s="109"/>
      <c r="H230" s="10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" customHeight="1" x14ac:dyDescent="0.3">
      <c r="A231" s="14"/>
      <c r="B231" s="14"/>
      <c r="C231" s="108"/>
      <c r="D231" s="109"/>
      <c r="E231" s="109"/>
      <c r="F231" s="109"/>
      <c r="G231" s="109"/>
      <c r="H231" s="10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" customHeight="1" x14ac:dyDescent="0.3">
      <c r="A232" s="14"/>
      <c r="B232" s="14"/>
      <c r="C232" s="108"/>
      <c r="D232" s="109"/>
      <c r="E232" s="109"/>
      <c r="F232" s="109"/>
      <c r="G232" s="109"/>
      <c r="H232" s="10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" customHeight="1" x14ac:dyDescent="0.3">
      <c r="A233" s="14"/>
      <c r="B233" s="14"/>
      <c r="C233" s="108"/>
      <c r="D233" s="109"/>
      <c r="E233" s="109"/>
      <c r="F233" s="109"/>
      <c r="G233" s="109"/>
      <c r="H233" s="10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" customHeight="1" x14ac:dyDescent="0.3">
      <c r="A234" s="14"/>
      <c r="B234" s="14"/>
      <c r="C234" s="108"/>
      <c r="D234" s="109"/>
      <c r="E234" s="109"/>
      <c r="F234" s="109"/>
      <c r="G234" s="109"/>
      <c r="H234" s="10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" customHeight="1" x14ac:dyDescent="0.3">
      <c r="A235" s="14"/>
      <c r="B235" s="14"/>
      <c r="C235" s="108"/>
      <c r="D235" s="109"/>
      <c r="E235" s="109"/>
      <c r="F235" s="109"/>
      <c r="G235" s="109"/>
      <c r="H235" s="10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" customHeight="1" x14ac:dyDescent="0.3">
      <c r="A236" s="14"/>
      <c r="B236" s="14"/>
      <c r="C236" s="108"/>
      <c r="D236" s="109"/>
      <c r="E236" s="109"/>
      <c r="F236" s="109"/>
      <c r="G236" s="109"/>
      <c r="H236" s="10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" customHeight="1" x14ac:dyDescent="0.3">
      <c r="A237" s="14"/>
      <c r="B237" s="14"/>
      <c r="C237" s="108"/>
      <c r="D237" s="109"/>
      <c r="E237" s="109"/>
      <c r="F237" s="109"/>
      <c r="G237" s="109"/>
      <c r="H237" s="10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" customHeight="1" x14ac:dyDescent="0.3">
      <c r="A238" s="14"/>
      <c r="B238" s="14"/>
      <c r="C238" s="108"/>
      <c r="D238" s="109"/>
      <c r="E238" s="109"/>
      <c r="F238" s="109"/>
      <c r="G238" s="109"/>
      <c r="H238" s="10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" customHeight="1" x14ac:dyDescent="0.3">
      <c r="A239" s="14"/>
      <c r="B239" s="14"/>
      <c r="C239" s="108"/>
      <c r="D239" s="109"/>
      <c r="E239" s="109"/>
      <c r="F239" s="109"/>
      <c r="G239" s="109"/>
      <c r="H239" s="10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" customHeight="1" x14ac:dyDescent="0.3">
      <c r="A240" s="14"/>
      <c r="B240" s="14"/>
      <c r="C240" s="108"/>
      <c r="D240" s="109"/>
      <c r="E240" s="109"/>
      <c r="F240" s="109"/>
      <c r="G240" s="109"/>
      <c r="H240" s="10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" customHeight="1" x14ac:dyDescent="0.3">
      <c r="A241" s="14"/>
      <c r="B241" s="14"/>
      <c r="C241" s="108"/>
      <c r="D241" s="109"/>
      <c r="E241" s="109"/>
      <c r="F241" s="109"/>
      <c r="G241" s="109"/>
      <c r="H241" s="10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" customHeight="1" x14ac:dyDescent="0.3">
      <c r="A242" s="14"/>
      <c r="B242" s="14"/>
      <c r="C242" s="108"/>
      <c r="D242" s="109"/>
      <c r="E242" s="109"/>
      <c r="F242" s="109"/>
      <c r="G242" s="109"/>
      <c r="H242" s="10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" customHeight="1" x14ac:dyDescent="0.3">
      <c r="A243" s="14"/>
      <c r="B243" s="14"/>
      <c r="C243" s="108"/>
      <c r="D243" s="109"/>
      <c r="E243" s="109"/>
      <c r="F243" s="109"/>
      <c r="G243" s="109"/>
      <c r="H243" s="10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" customHeight="1" x14ac:dyDescent="0.3">
      <c r="A244" s="14"/>
      <c r="B244" s="14"/>
      <c r="C244" s="108"/>
      <c r="D244" s="109"/>
      <c r="E244" s="109"/>
      <c r="F244" s="109"/>
      <c r="G244" s="109"/>
      <c r="H244" s="10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" customHeight="1" x14ac:dyDescent="0.3">
      <c r="A245" s="14"/>
      <c r="B245" s="14"/>
      <c r="C245" s="108"/>
      <c r="D245" s="109"/>
      <c r="E245" s="109"/>
      <c r="F245" s="109"/>
      <c r="G245" s="109"/>
      <c r="H245" s="10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" customHeight="1" x14ac:dyDescent="0.3">
      <c r="A246" s="14"/>
      <c r="B246" s="14"/>
      <c r="C246" s="108"/>
      <c r="D246" s="109"/>
      <c r="E246" s="109"/>
      <c r="F246" s="109"/>
      <c r="G246" s="109"/>
      <c r="H246" s="10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" customHeight="1" x14ac:dyDescent="0.3">
      <c r="A247" s="14"/>
      <c r="B247" s="14"/>
      <c r="C247" s="108"/>
      <c r="D247" s="109"/>
      <c r="E247" s="109"/>
      <c r="F247" s="109"/>
      <c r="G247" s="109"/>
      <c r="H247" s="10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" customHeight="1" x14ac:dyDescent="0.3">
      <c r="A248" s="14"/>
      <c r="B248" s="14"/>
      <c r="C248" s="108"/>
      <c r="D248" s="109"/>
      <c r="E248" s="109"/>
      <c r="F248" s="109"/>
      <c r="G248" s="109"/>
      <c r="H248" s="10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" customHeight="1" x14ac:dyDescent="0.3">
      <c r="A249" s="14"/>
      <c r="B249" s="14"/>
      <c r="C249" s="108"/>
      <c r="D249" s="109"/>
      <c r="E249" s="109"/>
      <c r="F249" s="109"/>
      <c r="G249" s="109"/>
      <c r="H249" s="10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" customHeight="1" x14ac:dyDescent="0.3">
      <c r="A250" s="14"/>
      <c r="B250" s="14"/>
      <c r="C250" s="108"/>
      <c r="D250" s="109"/>
      <c r="E250" s="109"/>
      <c r="F250" s="109"/>
      <c r="G250" s="109"/>
      <c r="H250" s="10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" customHeight="1" x14ac:dyDescent="0.3">
      <c r="A251" s="14"/>
      <c r="B251" s="14"/>
      <c r="C251" s="108"/>
      <c r="D251" s="109"/>
      <c r="E251" s="109"/>
      <c r="F251" s="109"/>
      <c r="G251" s="109"/>
      <c r="H251" s="10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" customHeight="1" x14ac:dyDescent="0.3">
      <c r="A252" s="14"/>
      <c r="B252" s="14"/>
      <c r="C252" s="108"/>
      <c r="D252" s="109"/>
      <c r="E252" s="109"/>
      <c r="F252" s="109"/>
      <c r="G252" s="109"/>
      <c r="H252" s="10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" customHeight="1" x14ac:dyDescent="0.3">
      <c r="A253" s="14"/>
      <c r="B253" s="14"/>
      <c r="C253" s="108"/>
      <c r="D253" s="109"/>
      <c r="E253" s="109"/>
      <c r="F253" s="109"/>
      <c r="G253" s="109"/>
      <c r="H253" s="10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" customHeight="1" x14ac:dyDescent="0.3">
      <c r="A254" s="14"/>
      <c r="B254" s="14"/>
      <c r="C254" s="108"/>
      <c r="D254" s="109"/>
      <c r="E254" s="109"/>
      <c r="F254" s="109"/>
      <c r="G254" s="109"/>
      <c r="H254" s="10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" customHeight="1" x14ac:dyDescent="0.3">
      <c r="A255" s="14"/>
      <c r="B255" s="14"/>
      <c r="C255" s="108"/>
      <c r="D255" s="109"/>
      <c r="E255" s="109"/>
      <c r="F255" s="109"/>
      <c r="G255" s="109"/>
      <c r="H255" s="10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" customHeight="1" x14ac:dyDescent="0.3">
      <c r="A256" s="14"/>
      <c r="B256" s="14"/>
      <c r="C256" s="108"/>
      <c r="D256" s="109"/>
      <c r="E256" s="109"/>
      <c r="F256" s="109"/>
      <c r="G256" s="109"/>
      <c r="H256" s="10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" customHeight="1" x14ac:dyDescent="0.3">
      <c r="A257" s="14"/>
      <c r="B257" s="14"/>
      <c r="C257" s="108"/>
      <c r="D257" s="109"/>
      <c r="E257" s="109"/>
      <c r="F257" s="109"/>
      <c r="G257" s="109"/>
      <c r="H257" s="10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" customHeight="1" x14ac:dyDescent="0.3">
      <c r="A258" s="14"/>
      <c r="B258" s="14"/>
      <c r="C258" s="108"/>
      <c r="D258" s="109"/>
      <c r="E258" s="109"/>
      <c r="F258" s="109"/>
      <c r="G258" s="109"/>
      <c r="H258" s="10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" customHeight="1" x14ac:dyDescent="0.3">
      <c r="A259" s="14"/>
      <c r="B259" s="14"/>
      <c r="C259" s="108"/>
      <c r="D259" s="109"/>
      <c r="E259" s="109"/>
      <c r="F259" s="109"/>
      <c r="G259" s="109"/>
      <c r="H259" s="10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" customHeight="1" x14ac:dyDescent="0.3">
      <c r="A260" s="14"/>
      <c r="B260" s="14"/>
      <c r="C260" s="108"/>
      <c r="D260" s="109"/>
      <c r="E260" s="109"/>
      <c r="F260" s="109"/>
      <c r="G260" s="109"/>
      <c r="H260" s="10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" customHeight="1" x14ac:dyDescent="0.3">
      <c r="A261" s="14"/>
      <c r="B261" s="14"/>
      <c r="C261" s="108"/>
      <c r="D261" s="109"/>
      <c r="E261" s="109"/>
      <c r="F261" s="109"/>
      <c r="G261" s="109"/>
      <c r="H261" s="10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" customHeight="1" x14ac:dyDescent="0.3">
      <c r="A262" s="14"/>
      <c r="B262" s="14"/>
      <c r="C262" s="108"/>
      <c r="D262" s="109"/>
      <c r="E262" s="109"/>
      <c r="F262" s="109"/>
      <c r="G262" s="109"/>
      <c r="H262" s="109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" customHeight="1" x14ac:dyDescent="0.3">
      <c r="A263" s="14"/>
      <c r="B263" s="14"/>
      <c r="C263" s="108"/>
      <c r="D263" s="109"/>
      <c r="E263" s="109"/>
      <c r="F263" s="109"/>
      <c r="G263" s="109"/>
      <c r="H263" s="109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" customHeight="1" x14ac:dyDescent="0.3">
      <c r="A264" s="14"/>
      <c r="B264" s="14"/>
      <c r="C264" s="108"/>
      <c r="D264" s="109"/>
      <c r="E264" s="109"/>
      <c r="F264" s="109"/>
      <c r="G264" s="109"/>
      <c r="H264" s="109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" customHeight="1" x14ac:dyDescent="0.3">
      <c r="A265" s="14"/>
      <c r="B265" s="14"/>
      <c r="C265" s="108"/>
      <c r="D265" s="109"/>
      <c r="E265" s="109"/>
      <c r="F265" s="109"/>
      <c r="G265" s="109"/>
      <c r="H265" s="109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" customHeight="1" x14ac:dyDescent="0.3">
      <c r="A266" s="14"/>
      <c r="B266" s="14"/>
      <c r="C266" s="108"/>
      <c r="D266" s="109"/>
      <c r="E266" s="109"/>
      <c r="F266" s="109"/>
      <c r="G266" s="109"/>
      <c r="H266" s="109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" customHeight="1" x14ac:dyDescent="0.3">
      <c r="A267" s="14"/>
      <c r="B267" s="14"/>
      <c r="C267" s="108"/>
      <c r="D267" s="109"/>
      <c r="E267" s="109"/>
      <c r="F267" s="109"/>
      <c r="G267" s="109"/>
      <c r="H267" s="109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" customHeight="1" x14ac:dyDescent="0.3">
      <c r="A268" s="14"/>
      <c r="B268" s="14"/>
      <c r="C268" s="108"/>
      <c r="D268" s="109"/>
      <c r="E268" s="109"/>
      <c r="F268" s="109"/>
      <c r="G268" s="109"/>
      <c r="H268" s="109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" customHeight="1" x14ac:dyDescent="0.3">
      <c r="A269" s="14"/>
      <c r="B269" s="14"/>
      <c r="C269" s="108"/>
      <c r="D269" s="109"/>
      <c r="E269" s="109"/>
      <c r="F269" s="109"/>
      <c r="G269" s="109"/>
      <c r="H269" s="109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" customHeight="1" x14ac:dyDescent="0.3">
      <c r="A270" s="14"/>
      <c r="B270" s="14"/>
      <c r="C270" s="108"/>
      <c r="D270" s="109"/>
      <c r="E270" s="109"/>
      <c r="F270" s="109"/>
      <c r="G270" s="109"/>
      <c r="H270" s="109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" customHeight="1" x14ac:dyDescent="0.3">
      <c r="A271" s="14"/>
      <c r="B271" s="14"/>
      <c r="C271" s="108"/>
      <c r="D271" s="109"/>
      <c r="E271" s="109"/>
      <c r="F271" s="109"/>
      <c r="G271" s="109"/>
      <c r="H271" s="109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" customHeight="1" x14ac:dyDescent="0.3">
      <c r="A272" s="14"/>
      <c r="B272" s="14"/>
      <c r="C272" s="108"/>
      <c r="D272" s="109"/>
      <c r="E272" s="109"/>
      <c r="F272" s="109"/>
      <c r="G272" s="109"/>
      <c r="H272" s="109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" customHeight="1" x14ac:dyDescent="0.3">
      <c r="A273" s="14"/>
      <c r="B273" s="14"/>
      <c r="C273" s="108"/>
      <c r="D273" s="109"/>
      <c r="E273" s="109"/>
      <c r="F273" s="109"/>
      <c r="G273" s="109"/>
      <c r="H273" s="109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" customHeight="1" x14ac:dyDescent="0.3">
      <c r="A274" s="14"/>
      <c r="B274" s="14"/>
      <c r="C274" s="108"/>
      <c r="D274" s="109"/>
      <c r="E274" s="109"/>
      <c r="F274" s="109"/>
      <c r="G274" s="109"/>
      <c r="H274" s="109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" customHeight="1" x14ac:dyDescent="0.3">
      <c r="A275" s="14"/>
      <c r="B275" s="14"/>
      <c r="C275" s="108"/>
      <c r="D275" s="109"/>
      <c r="E275" s="109"/>
      <c r="F275" s="109"/>
      <c r="G275" s="109"/>
      <c r="H275" s="109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" customHeight="1" x14ac:dyDescent="0.3">
      <c r="A276" s="14"/>
      <c r="B276" s="14"/>
      <c r="C276" s="108"/>
      <c r="D276" s="109"/>
      <c r="E276" s="109"/>
      <c r="F276" s="109"/>
      <c r="G276" s="109"/>
      <c r="H276" s="109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" customHeight="1" x14ac:dyDescent="0.3">
      <c r="A277" s="14"/>
      <c r="B277" s="14"/>
      <c r="C277" s="108"/>
      <c r="D277" s="109"/>
      <c r="E277" s="109"/>
      <c r="F277" s="109"/>
      <c r="G277" s="109"/>
      <c r="H277" s="109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" customHeight="1" x14ac:dyDescent="0.3">
      <c r="A278" s="14"/>
      <c r="B278" s="14"/>
      <c r="C278" s="108"/>
      <c r="D278" s="109"/>
      <c r="E278" s="109"/>
      <c r="F278" s="109"/>
      <c r="G278" s="109"/>
      <c r="H278" s="109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" customHeight="1" x14ac:dyDescent="0.3">
      <c r="A279" s="14"/>
      <c r="B279" s="14"/>
      <c r="C279" s="108"/>
      <c r="D279" s="109"/>
      <c r="E279" s="109"/>
      <c r="F279" s="109"/>
      <c r="G279" s="109"/>
      <c r="H279" s="109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" customHeight="1" x14ac:dyDescent="0.3">
      <c r="A280" s="14"/>
      <c r="B280" s="14"/>
      <c r="C280" s="108"/>
      <c r="D280" s="109"/>
      <c r="E280" s="109"/>
      <c r="F280" s="109"/>
      <c r="G280" s="109"/>
      <c r="H280" s="10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" customHeight="1" x14ac:dyDescent="0.3">
      <c r="A281" s="14"/>
      <c r="B281" s="14"/>
      <c r="C281" s="108"/>
      <c r="D281" s="109"/>
      <c r="E281" s="109"/>
      <c r="F281" s="109"/>
      <c r="G281" s="109"/>
      <c r="H281" s="109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" customHeight="1" x14ac:dyDescent="0.3">
      <c r="A282" s="14"/>
      <c r="B282" s="14"/>
      <c r="C282" s="108"/>
      <c r="D282" s="109"/>
      <c r="E282" s="109"/>
      <c r="F282" s="109"/>
      <c r="G282" s="109"/>
      <c r="H282" s="109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" customHeight="1" x14ac:dyDescent="0.3">
      <c r="A283" s="14"/>
      <c r="B283" s="14"/>
      <c r="C283" s="108"/>
      <c r="D283" s="109"/>
      <c r="E283" s="109"/>
      <c r="F283" s="109"/>
      <c r="G283" s="109"/>
      <c r="H283" s="109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" customHeight="1" x14ac:dyDescent="0.3">
      <c r="A284" s="14"/>
      <c r="B284" s="14"/>
      <c r="C284" s="108"/>
      <c r="D284" s="109"/>
      <c r="E284" s="109"/>
      <c r="F284" s="109"/>
      <c r="G284" s="109"/>
      <c r="H284" s="109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" customHeight="1" x14ac:dyDescent="0.3">
      <c r="A285" s="14"/>
      <c r="B285" s="14"/>
      <c r="C285" s="108"/>
      <c r="D285" s="109"/>
      <c r="E285" s="109"/>
      <c r="F285" s="109"/>
      <c r="G285" s="109"/>
      <c r="H285" s="109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" customHeight="1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" customHeight="1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" customHeight="1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" customHeight="1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" customHeight="1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" customHeight="1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" customHeight="1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" customHeight="1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" customHeight="1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" customHeight="1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" customHeight="1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" customHeight="1" x14ac:dyDescent="0.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" customHeight="1" x14ac:dyDescent="0.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" customHeight="1" x14ac:dyDescent="0.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" customHeight="1" x14ac:dyDescent="0.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G2:H2"/>
    <mergeCell ref="A4:E4"/>
    <mergeCell ref="F4:H4"/>
    <mergeCell ref="E10:H22"/>
    <mergeCell ref="A14:C15"/>
  </mergeCells>
  <conditionalFormatting sqref="A26:H85">
    <cfRule type="expression" dxfId="17" priority="1" stopIfTrue="1">
      <formula>ISERROR(A26)</formula>
    </cfRule>
  </conditionalFormatting>
  <conditionalFormatting sqref="A26:H85">
    <cfRule type="expression" dxfId="16" priority="2" stopIfTrue="1">
      <formula>MOD(ROW(),2)=1</formula>
    </cfRule>
  </conditionalFormatting>
  <printOptions horizontalCentered="1"/>
  <pageMargins left="0.5" right="0.5" top="0.5" bottom="0.75" header="0" footer="0"/>
  <pageSetup fitToHeight="0" orientation="portrait"/>
  <headerFooter>
    <oddFooter>&amp;RPage &amp;P of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3984375" defaultRowHeight="15" customHeight="1" x14ac:dyDescent="0.3"/>
  <cols>
    <col min="1" max="1" width="32.296875" customWidth="1"/>
    <col min="2" max="2" width="14.3984375" customWidth="1"/>
    <col min="3" max="4" width="14" customWidth="1"/>
    <col min="5" max="5" width="12.3984375" customWidth="1"/>
    <col min="6" max="6" width="18.3984375" customWidth="1"/>
    <col min="7" max="7" width="12.09765625" customWidth="1"/>
    <col min="8" max="26" width="8.69921875" customWidth="1"/>
  </cols>
  <sheetData>
    <row r="1" spans="1:26" ht="12" customHeight="1" x14ac:dyDescent="0.4">
      <c r="A1" s="110" t="s">
        <v>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2" customHeight="1" x14ac:dyDescent="0.3"/>
    <row r="3" spans="1:26" ht="12" customHeight="1" x14ac:dyDescent="0.3">
      <c r="A3" s="1" t="s">
        <v>83</v>
      </c>
      <c r="B3" s="112">
        <f ca="1">'Goal - retirement'!H7</f>
        <v>161828950.47007594</v>
      </c>
    </row>
    <row r="4" spans="1:26" ht="12" customHeight="1" x14ac:dyDescent="0.3">
      <c r="A4" s="1" t="s">
        <v>84</v>
      </c>
      <c r="B4" s="113">
        <f>'Goal - retirement'!D7-'Goal - retirement'!D6</f>
        <v>28</v>
      </c>
    </row>
    <row r="5" spans="1:26" ht="12" customHeight="1" x14ac:dyDescent="0.3">
      <c r="B5" s="14"/>
    </row>
    <row r="6" spans="1:26" ht="12" customHeight="1" x14ac:dyDescent="0.3">
      <c r="A6" s="1" t="s">
        <v>85</v>
      </c>
      <c r="B6" s="112">
        <f>'Client Inputs'!D6</f>
        <v>120000</v>
      </c>
    </row>
    <row r="7" spans="1:26" ht="12" customHeight="1" x14ac:dyDescent="0.3">
      <c r="A7" s="114" t="s">
        <v>86</v>
      </c>
      <c r="B7" s="115"/>
    </row>
    <row r="8" spans="1:26" ht="12" customHeight="1" x14ac:dyDescent="0.3">
      <c r="B8" s="115"/>
    </row>
    <row r="9" spans="1:26" ht="12" customHeight="1" x14ac:dyDescent="0.3">
      <c r="A9" s="1" t="s">
        <v>73</v>
      </c>
      <c r="B9" s="112">
        <v>25000</v>
      </c>
    </row>
    <row r="10" spans="1:26" ht="12" customHeight="1" x14ac:dyDescent="0.3">
      <c r="A10" s="114" t="s">
        <v>86</v>
      </c>
      <c r="B10" s="115"/>
    </row>
    <row r="11" spans="1:26" ht="12" customHeight="1" x14ac:dyDescent="0.3">
      <c r="A11" s="1" t="s">
        <v>87</v>
      </c>
      <c r="B11" s="116">
        <f>'Goal - retirement'!D22</f>
        <v>8.5000000000000006E-2</v>
      </c>
    </row>
    <row r="12" spans="1:26" ht="12" customHeight="1" x14ac:dyDescent="0.3">
      <c r="A12" s="1" t="s">
        <v>32</v>
      </c>
      <c r="B12" s="117">
        <f>'Goal - retirement'!D13</f>
        <v>0.06</v>
      </c>
    </row>
    <row r="13" spans="1:26" ht="12" customHeight="1" x14ac:dyDescent="0.3">
      <c r="A13" s="1" t="s">
        <v>88</v>
      </c>
      <c r="B13" s="118">
        <f>'Client Inputs'!D12</f>
        <v>10</v>
      </c>
    </row>
    <row r="14" spans="1:26" ht="12" customHeight="1" x14ac:dyDescent="0.3"/>
    <row r="15" spans="1:26" ht="12" customHeight="1" x14ac:dyDescent="0.3"/>
    <row r="16" spans="1:26" ht="12" customHeight="1" x14ac:dyDescent="0.3">
      <c r="A16" s="1" t="s">
        <v>74</v>
      </c>
      <c r="B16" s="1" t="s">
        <v>75</v>
      </c>
      <c r="C16" s="1" t="s">
        <v>89</v>
      </c>
      <c r="D16" s="1" t="s">
        <v>90</v>
      </c>
      <c r="E16" s="1" t="s">
        <v>91</v>
      </c>
      <c r="F16" s="1" t="s">
        <v>92</v>
      </c>
      <c r="G16" s="1" t="s">
        <v>93</v>
      </c>
    </row>
    <row r="17" spans="1:7" ht="12" customHeight="1" x14ac:dyDescent="0.3">
      <c r="A17" s="1">
        <v>1</v>
      </c>
      <c r="B17" s="119">
        <f>'Goal - retirement'!D6</f>
        <v>52</v>
      </c>
      <c r="C17" s="120">
        <f ca="1">B3</f>
        <v>161828950.47007594</v>
      </c>
      <c r="D17" s="120">
        <f>12*B9*POWER((1+B12),B13)</f>
        <v>537254.30896285642</v>
      </c>
      <c r="E17" s="120">
        <f t="shared" ref="E17:E46" ca="1" si="0">C17*$B$11</f>
        <v>13755460.789956456</v>
      </c>
      <c r="F17" s="120">
        <f>12*B6*POWER((1+$B$12),B13)</f>
        <v>2578820.6830217107</v>
      </c>
      <c r="G17" s="120">
        <f t="shared" ref="G17:G46" ca="1" si="1">C17+D17+E17-F17</f>
        <v>173542844.88597351</v>
      </c>
    </row>
    <row r="18" spans="1:7" ht="12" customHeight="1" x14ac:dyDescent="0.3">
      <c r="A18" s="1">
        <f t="shared" ref="A18:B18" si="2">A17+1</f>
        <v>2</v>
      </c>
      <c r="B18" s="119">
        <f t="shared" si="2"/>
        <v>53</v>
      </c>
      <c r="C18" s="120">
        <f t="shared" ref="C18:C46" ca="1" si="3">G17</f>
        <v>173542844.88597351</v>
      </c>
      <c r="D18" s="120">
        <f t="shared" ref="D18:D46" si="4">D17*(1+$B$12)</f>
        <v>569489.56750062783</v>
      </c>
      <c r="E18" s="120">
        <f t="shared" ca="1" si="0"/>
        <v>14751141.815307749</v>
      </c>
      <c r="F18" s="120">
        <f t="shared" ref="F18:F46" si="5">F17*(1+$B$12)</f>
        <v>2733549.9240030134</v>
      </c>
      <c r="G18" s="120">
        <f t="shared" ca="1" si="1"/>
        <v>186129926.34477887</v>
      </c>
    </row>
    <row r="19" spans="1:7" ht="12" customHeight="1" x14ac:dyDescent="0.3">
      <c r="A19" s="1">
        <f t="shared" ref="A19:B19" si="6">A18+1</f>
        <v>3</v>
      </c>
      <c r="B19" s="119">
        <f t="shared" si="6"/>
        <v>54</v>
      </c>
      <c r="C19" s="120">
        <f t="shared" ca="1" si="3"/>
        <v>186129926.34477887</v>
      </c>
      <c r="D19" s="120">
        <f t="shared" si="4"/>
        <v>603658.94155066554</v>
      </c>
      <c r="E19" s="120">
        <f t="shared" ca="1" si="0"/>
        <v>15821043.739306204</v>
      </c>
      <c r="F19" s="120">
        <f t="shared" si="5"/>
        <v>2897562.9194431943</v>
      </c>
      <c r="G19" s="120">
        <f t="shared" ca="1" si="1"/>
        <v>199657066.10619256</v>
      </c>
    </row>
    <row r="20" spans="1:7" ht="12" customHeight="1" x14ac:dyDescent="0.3">
      <c r="A20" s="1">
        <f t="shared" ref="A20:B20" si="7">A19+1</f>
        <v>4</v>
      </c>
      <c r="B20" s="119">
        <f t="shared" si="7"/>
        <v>55</v>
      </c>
      <c r="C20" s="120">
        <f t="shared" ca="1" si="3"/>
        <v>199657066.10619256</v>
      </c>
      <c r="D20" s="120">
        <f t="shared" si="4"/>
        <v>639878.47804370546</v>
      </c>
      <c r="E20" s="120">
        <f t="shared" ca="1" si="0"/>
        <v>16970850.61902637</v>
      </c>
      <c r="F20" s="120">
        <f t="shared" si="5"/>
        <v>3071416.6946097859</v>
      </c>
      <c r="G20" s="120">
        <f t="shared" ca="1" si="1"/>
        <v>214196378.50865284</v>
      </c>
    </row>
    <row r="21" spans="1:7" ht="12" customHeight="1" x14ac:dyDescent="0.3">
      <c r="A21" s="1">
        <f t="shared" ref="A21:B21" si="8">A20+1</f>
        <v>5</v>
      </c>
      <c r="B21" s="119">
        <f t="shared" si="8"/>
        <v>56</v>
      </c>
      <c r="C21" s="120">
        <f t="shared" ca="1" si="3"/>
        <v>214196378.50865284</v>
      </c>
      <c r="D21" s="120">
        <f t="shared" si="4"/>
        <v>678271.18672632787</v>
      </c>
      <c r="E21" s="120">
        <f t="shared" ca="1" si="0"/>
        <v>18206692.173235491</v>
      </c>
      <c r="F21" s="120">
        <f t="shared" si="5"/>
        <v>3255701.6962863733</v>
      </c>
      <c r="G21" s="120">
        <f t="shared" ca="1" si="1"/>
        <v>229825640.17232829</v>
      </c>
    </row>
    <row r="22" spans="1:7" ht="12" customHeight="1" x14ac:dyDescent="0.3">
      <c r="A22" s="1">
        <f t="shared" ref="A22:B22" si="9">A21+1</f>
        <v>6</v>
      </c>
      <c r="B22" s="119">
        <f t="shared" si="9"/>
        <v>57</v>
      </c>
      <c r="C22" s="120">
        <f t="shared" ca="1" si="3"/>
        <v>229825640.17232829</v>
      </c>
      <c r="D22" s="120">
        <f t="shared" si="4"/>
        <v>718967.4579299076</v>
      </c>
      <c r="E22" s="120">
        <f t="shared" ca="1" si="0"/>
        <v>19535179.414647907</v>
      </c>
      <c r="F22" s="120">
        <f t="shared" si="5"/>
        <v>3451043.7980635557</v>
      </c>
      <c r="G22" s="120">
        <f t="shared" ca="1" si="1"/>
        <v>246628743.24684256</v>
      </c>
    </row>
    <row r="23" spans="1:7" ht="12" customHeight="1" x14ac:dyDescent="0.3">
      <c r="A23" s="1">
        <f t="shared" ref="A23:B23" si="10">A22+1</f>
        <v>7</v>
      </c>
      <c r="B23" s="119">
        <f t="shared" si="10"/>
        <v>58</v>
      </c>
      <c r="C23" s="120">
        <f t="shared" ca="1" si="3"/>
        <v>246628743.24684256</v>
      </c>
      <c r="D23" s="120">
        <f t="shared" si="4"/>
        <v>762105.50540570205</v>
      </c>
      <c r="E23" s="120">
        <f t="shared" ca="1" si="0"/>
        <v>20963443.175981618</v>
      </c>
      <c r="F23" s="120">
        <f t="shared" si="5"/>
        <v>3658106.4259473691</v>
      </c>
      <c r="G23" s="120">
        <f t="shared" ca="1" si="1"/>
        <v>264696185.5022825</v>
      </c>
    </row>
    <row r="24" spans="1:7" ht="12" customHeight="1" x14ac:dyDescent="0.3">
      <c r="A24" s="1">
        <f t="shared" ref="A24:B24" si="11">A23+1</f>
        <v>8</v>
      </c>
      <c r="B24" s="119">
        <f t="shared" si="11"/>
        <v>59</v>
      </c>
      <c r="C24" s="120">
        <f t="shared" ca="1" si="3"/>
        <v>264696185.5022825</v>
      </c>
      <c r="D24" s="120">
        <f t="shared" si="4"/>
        <v>807831.83573004417</v>
      </c>
      <c r="E24" s="120">
        <f t="shared" ca="1" si="0"/>
        <v>22499175.767694015</v>
      </c>
      <c r="F24" s="120">
        <f t="shared" si="5"/>
        <v>3877592.8115042113</v>
      </c>
      <c r="G24" s="120">
        <f t="shared" ca="1" si="1"/>
        <v>284125600.29420239</v>
      </c>
    </row>
    <row r="25" spans="1:7" ht="12" customHeight="1" x14ac:dyDescent="0.3">
      <c r="A25" s="1">
        <f t="shared" ref="A25:B25" si="12">A24+1</f>
        <v>9</v>
      </c>
      <c r="B25" s="119">
        <f t="shared" si="12"/>
        <v>60</v>
      </c>
      <c r="C25" s="120">
        <f t="shared" ca="1" si="3"/>
        <v>284125600.29420239</v>
      </c>
      <c r="D25" s="120">
        <f t="shared" si="4"/>
        <v>856301.74587384681</v>
      </c>
      <c r="E25" s="120">
        <f t="shared" ca="1" si="0"/>
        <v>24150676.025007203</v>
      </c>
      <c r="F25" s="120">
        <f t="shared" si="5"/>
        <v>4110248.3801944642</v>
      </c>
      <c r="G25" s="120">
        <f t="shared" ca="1" si="1"/>
        <v>305022329.68488896</v>
      </c>
    </row>
    <row r="26" spans="1:7" ht="12" customHeight="1" x14ac:dyDescent="0.3">
      <c r="A26" s="1">
        <f t="shared" ref="A26:B26" si="13">A25+1</f>
        <v>10</v>
      </c>
      <c r="B26" s="119">
        <f t="shared" si="13"/>
        <v>61</v>
      </c>
      <c r="C26" s="120">
        <f t="shared" ca="1" si="3"/>
        <v>305022329.68488896</v>
      </c>
      <c r="D26" s="120">
        <f t="shared" si="4"/>
        <v>907679.85062627762</v>
      </c>
      <c r="E26" s="120">
        <f t="shared" ca="1" si="0"/>
        <v>25926898.023215562</v>
      </c>
      <c r="F26" s="120">
        <f t="shared" si="5"/>
        <v>4356863.2830061326</v>
      </c>
      <c r="G26" s="120">
        <f t="shared" ca="1" si="1"/>
        <v>327500044.27572471</v>
      </c>
    </row>
    <row r="27" spans="1:7" ht="12" customHeight="1" x14ac:dyDescent="0.3">
      <c r="A27" s="1">
        <f t="shared" ref="A27:B27" si="14">A26+1</f>
        <v>11</v>
      </c>
      <c r="B27" s="119">
        <f t="shared" si="14"/>
        <v>62</v>
      </c>
      <c r="C27" s="120">
        <f t="shared" ca="1" si="3"/>
        <v>327500044.27572471</v>
      </c>
      <c r="D27" s="120">
        <f t="shared" si="4"/>
        <v>962140.64166385436</v>
      </c>
      <c r="E27" s="120">
        <f t="shared" ca="1" si="0"/>
        <v>27837503.763436601</v>
      </c>
      <c r="F27" s="120">
        <f t="shared" si="5"/>
        <v>4618275.0799865006</v>
      </c>
      <c r="G27" s="120">
        <f t="shared" ca="1" si="1"/>
        <v>351681413.60083866</v>
      </c>
    </row>
    <row r="28" spans="1:7" ht="12" customHeight="1" x14ac:dyDescent="0.3">
      <c r="A28" s="1">
        <f t="shared" ref="A28:B28" si="15">A27+1</f>
        <v>12</v>
      </c>
      <c r="B28" s="119">
        <f t="shared" si="15"/>
        <v>63</v>
      </c>
      <c r="C28" s="120">
        <f t="shared" ca="1" si="3"/>
        <v>351681413.60083866</v>
      </c>
      <c r="D28" s="120">
        <f t="shared" si="4"/>
        <v>1019869.0801636857</v>
      </c>
      <c r="E28" s="120">
        <f t="shared" ca="1" si="0"/>
        <v>29892920.156071287</v>
      </c>
      <c r="F28" s="120">
        <f t="shared" si="5"/>
        <v>4895371.5847856905</v>
      </c>
      <c r="G28" s="120">
        <f t="shared" ca="1" si="1"/>
        <v>377698831.25228792</v>
      </c>
    </row>
    <row r="29" spans="1:7" ht="12" customHeight="1" x14ac:dyDescent="0.3">
      <c r="A29" s="1">
        <f t="shared" ref="A29:B29" si="16">A28+1</f>
        <v>13</v>
      </c>
      <c r="B29" s="119">
        <f t="shared" si="16"/>
        <v>64</v>
      </c>
      <c r="C29" s="120">
        <f t="shared" ca="1" si="3"/>
        <v>377698831.25228792</v>
      </c>
      <c r="D29" s="120">
        <f t="shared" si="4"/>
        <v>1081061.224973507</v>
      </c>
      <c r="E29" s="120">
        <f t="shared" ca="1" si="0"/>
        <v>32104400.656444475</v>
      </c>
      <c r="F29" s="120">
        <f t="shared" si="5"/>
        <v>5189093.8798728324</v>
      </c>
      <c r="G29" s="120">
        <f t="shared" ca="1" si="1"/>
        <v>405695199.25383306</v>
      </c>
    </row>
    <row r="30" spans="1:7" ht="12" customHeight="1" x14ac:dyDescent="0.3">
      <c r="A30" s="1">
        <f t="shared" ref="A30:B30" si="17">A29+1</f>
        <v>14</v>
      </c>
      <c r="B30" s="119">
        <f t="shared" si="17"/>
        <v>65</v>
      </c>
      <c r="C30" s="120">
        <f t="shared" ca="1" si="3"/>
        <v>405695199.25383306</v>
      </c>
      <c r="D30" s="120">
        <f t="shared" si="4"/>
        <v>1145924.8984719175</v>
      </c>
      <c r="E30" s="120">
        <f t="shared" ca="1" si="0"/>
        <v>34484091.936575815</v>
      </c>
      <c r="F30" s="120">
        <f t="shared" si="5"/>
        <v>5500439.5126652028</v>
      </c>
      <c r="G30" s="120">
        <f t="shared" ca="1" si="1"/>
        <v>435824776.57621557</v>
      </c>
    </row>
    <row r="31" spans="1:7" ht="12" customHeight="1" x14ac:dyDescent="0.3">
      <c r="A31" s="1">
        <f t="shared" ref="A31:B31" si="18">A30+1</f>
        <v>15</v>
      </c>
      <c r="B31" s="119">
        <f t="shared" si="18"/>
        <v>66</v>
      </c>
      <c r="C31" s="120">
        <f t="shared" ca="1" si="3"/>
        <v>435824776.57621557</v>
      </c>
      <c r="D31" s="120">
        <f t="shared" si="4"/>
        <v>1214680.3923802327</v>
      </c>
      <c r="E31" s="120">
        <f t="shared" ca="1" si="0"/>
        <v>37045106.008978322</v>
      </c>
      <c r="F31" s="120">
        <f t="shared" si="5"/>
        <v>5830465.8834251156</v>
      </c>
      <c r="G31" s="120">
        <f t="shared" ca="1" si="1"/>
        <v>468254097.09414899</v>
      </c>
    </row>
    <row r="32" spans="1:7" ht="12" customHeight="1" x14ac:dyDescent="0.3">
      <c r="A32" s="1">
        <f t="shared" ref="A32:B32" si="19">A31+1</f>
        <v>16</v>
      </c>
      <c r="B32" s="119">
        <f t="shared" si="19"/>
        <v>67</v>
      </c>
      <c r="C32" s="120">
        <f t="shared" ca="1" si="3"/>
        <v>468254097.09414899</v>
      </c>
      <c r="D32" s="120">
        <f t="shared" si="4"/>
        <v>1287561.2159230467</v>
      </c>
      <c r="E32" s="120">
        <f t="shared" ca="1" si="0"/>
        <v>39801598.253002666</v>
      </c>
      <c r="F32" s="120">
        <f t="shared" si="5"/>
        <v>6180293.8364306232</v>
      </c>
      <c r="G32" s="120">
        <f t="shared" ca="1" si="1"/>
        <v>503162962.7266441</v>
      </c>
    </row>
    <row r="33" spans="1:7" ht="12" customHeight="1" x14ac:dyDescent="0.3">
      <c r="A33" s="1">
        <f t="shared" ref="A33:B33" si="20">A32+1</f>
        <v>17</v>
      </c>
      <c r="B33" s="119">
        <f t="shared" si="20"/>
        <v>68</v>
      </c>
      <c r="C33" s="120">
        <f t="shared" ca="1" si="3"/>
        <v>503162962.7266441</v>
      </c>
      <c r="D33" s="120">
        <f t="shared" si="4"/>
        <v>1364814.8888784295</v>
      </c>
      <c r="E33" s="120">
        <f t="shared" ca="1" si="0"/>
        <v>42768851.83176475</v>
      </c>
      <c r="F33" s="120">
        <f t="shared" si="5"/>
        <v>6551111.4666164611</v>
      </c>
      <c r="G33" s="120">
        <f t="shared" ca="1" si="1"/>
        <v>540745517.98067069</v>
      </c>
    </row>
    <row r="34" spans="1:7" ht="12" customHeight="1" x14ac:dyDescent="0.3">
      <c r="A34" s="1">
        <f t="shared" ref="A34:B34" si="21">A33+1</f>
        <v>18</v>
      </c>
      <c r="B34" s="119">
        <f t="shared" si="21"/>
        <v>69</v>
      </c>
      <c r="C34" s="120">
        <f t="shared" ca="1" si="3"/>
        <v>540745517.98067069</v>
      </c>
      <c r="D34" s="120">
        <f t="shared" si="4"/>
        <v>1446703.7822111354</v>
      </c>
      <c r="E34" s="120">
        <f t="shared" ca="1" si="0"/>
        <v>45963369.028357014</v>
      </c>
      <c r="F34" s="120">
        <f t="shared" si="5"/>
        <v>6944178.1546134492</v>
      </c>
      <c r="G34" s="120">
        <f t="shared" ca="1" si="1"/>
        <v>581211412.63662541</v>
      </c>
    </row>
    <row r="35" spans="1:7" ht="12" customHeight="1" x14ac:dyDescent="0.3">
      <c r="A35" s="1">
        <f t="shared" ref="A35:B35" si="22">A34+1</f>
        <v>19</v>
      </c>
      <c r="B35" s="119">
        <f t="shared" si="22"/>
        <v>70</v>
      </c>
      <c r="C35" s="120">
        <f t="shared" ca="1" si="3"/>
        <v>581211412.63662541</v>
      </c>
      <c r="D35" s="120">
        <f t="shared" si="4"/>
        <v>1533506.0091438035</v>
      </c>
      <c r="E35" s="120">
        <f t="shared" ca="1" si="0"/>
        <v>49402970.07411316</v>
      </c>
      <c r="F35" s="120">
        <f t="shared" si="5"/>
        <v>7360828.8438902562</v>
      </c>
      <c r="G35" s="120">
        <f t="shared" ca="1" si="1"/>
        <v>624787059.87599206</v>
      </c>
    </row>
    <row r="36" spans="1:7" ht="12" customHeight="1" x14ac:dyDescent="0.3">
      <c r="A36" s="1">
        <f t="shared" ref="A36:B36" si="23">A35+1</f>
        <v>20</v>
      </c>
      <c r="B36" s="119">
        <f t="shared" si="23"/>
        <v>71</v>
      </c>
      <c r="C36" s="120">
        <f t="shared" ca="1" si="3"/>
        <v>624787059.87599206</v>
      </c>
      <c r="D36" s="120">
        <f t="shared" si="4"/>
        <v>1625516.3696924318</v>
      </c>
      <c r="E36" s="120">
        <f t="shared" ca="1" si="0"/>
        <v>53106900.08945933</v>
      </c>
      <c r="F36" s="120">
        <f t="shared" si="5"/>
        <v>7802478.5745236725</v>
      </c>
      <c r="G36" s="120">
        <f t="shared" ca="1" si="1"/>
        <v>671716997.76062012</v>
      </c>
    </row>
    <row r="37" spans="1:7" ht="12" customHeight="1" x14ac:dyDescent="0.3">
      <c r="A37" s="1">
        <f t="shared" ref="A37:B37" si="24">A36+1</f>
        <v>21</v>
      </c>
      <c r="B37" s="119">
        <f t="shared" si="24"/>
        <v>72</v>
      </c>
      <c r="C37" s="120">
        <f t="shared" ca="1" si="3"/>
        <v>671716997.76062012</v>
      </c>
      <c r="D37" s="120">
        <f t="shared" si="4"/>
        <v>1723047.3518739778</v>
      </c>
      <c r="E37" s="120">
        <f t="shared" ca="1" si="0"/>
        <v>57095944.809652716</v>
      </c>
      <c r="F37" s="120">
        <f t="shared" si="5"/>
        <v>8270627.2889950937</v>
      </c>
      <c r="G37" s="120">
        <f t="shared" ca="1" si="1"/>
        <v>722265362.63315165</v>
      </c>
    </row>
    <row r="38" spans="1:7" ht="12" customHeight="1" x14ac:dyDescent="0.3">
      <c r="A38" s="1">
        <f t="shared" ref="A38:B38" si="25">A37+1</f>
        <v>22</v>
      </c>
      <c r="B38" s="119">
        <f t="shared" si="25"/>
        <v>73</v>
      </c>
      <c r="C38" s="120">
        <f t="shared" ca="1" si="3"/>
        <v>722265362.63315165</v>
      </c>
      <c r="D38" s="120">
        <f t="shared" si="4"/>
        <v>1826430.1929864166</v>
      </c>
      <c r="E38" s="120">
        <f t="shared" ca="1" si="0"/>
        <v>61392555.823817894</v>
      </c>
      <c r="F38" s="120">
        <f t="shared" si="5"/>
        <v>8766864.9263348002</v>
      </c>
      <c r="G38" s="120">
        <f t="shared" ca="1" si="1"/>
        <v>776717483.72362101</v>
      </c>
    </row>
    <row r="39" spans="1:7" ht="12" customHeight="1" x14ac:dyDescent="0.3">
      <c r="A39" s="1">
        <f t="shared" ref="A39:B39" si="26">A38+1</f>
        <v>23</v>
      </c>
      <c r="B39" s="119">
        <f t="shared" si="26"/>
        <v>74</v>
      </c>
      <c r="C39" s="120">
        <f t="shared" ca="1" si="3"/>
        <v>776717483.72362101</v>
      </c>
      <c r="D39" s="120">
        <f t="shared" si="4"/>
        <v>1936016.0045656017</v>
      </c>
      <c r="E39" s="120">
        <f t="shared" ca="1" si="0"/>
        <v>66020986.116507791</v>
      </c>
      <c r="F39" s="120">
        <f t="shared" si="5"/>
        <v>9292876.8219148889</v>
      </c>
      <c r="G39" s="120">
        <f t="shared" ca="1" si="1"/>
        <v>835381609.02277946</v>
      </c>
    </row>
    <row r="40" spans="1:7" ht="12" customHeight="1" x14ac:dyDescent="0.3">
      <c r="A40" s="1">
        <f t="shared" ref="A40:B40" si="27">A39+1</f>
        <v>24</v>
      </c>
      <c r="B40" s="119">
        <f t="shared" si="27"/>
        <v>75</v>
      </c>
      <c r="C40" s="120">
        <f t="shared" ca="1" si="3"/>
        <v>835381609.02277946</v>
      </c>
      <c r="D40" s="120">
        <f t="shared" si="4"/>
        <v>2052176.9648395379</v>
      </c>
      <c r="E40" s="120">
        <f t="shared" ca="1" si="0"/>
        <v>71007436.766936257</v>
      </c>
      <c r="F40" s="120">
        <f t="shared" si="5"/>
        <v>9850449.4312297832</v>
      </c>
      <c r="G40" s="120">
        <f t="shared" ca="1" si="1"/>
        <v>898590773.32332551</v>
      </c>
    </row>
    <row r="41" spans="1:7" ht="12" customHeight="1" x14ac:dyDescent="0.3">
      <c r="A41" s="1">
        <f t="shared" ref="A41:B41" si="28">A40+1</f>
        <v>25</v>
      </c>
      <c r="B41" s="119">
        <f t="shared" si="28"/>
        <v>76</v>
      </c>
      <c r="C41" s="120">
        <f t="shared" ca="1" si="3"/>
        <v>898590773.32332551</v>
      </c>
      <c r="D41" s="120">
        <f t="shared" si="4"/>
        <v>2175307.58272991</v>
      </c>
      <c r="E41" s="120">
        <f t="shared" ca="1" si="0"/>
        <v>76380215.732482672</v>
      </c>
      <c r="F41" s="120">
        <f t="shared" si="5"/>
        <v>10441476.39710357</v>
      </c>
      <c r="G41" s="120">
        <f t="shared" ca="1" si="1"/>
        <v>966704820.24143457</v>
      </c>
    </row>
    <row r="42" spans="1:7" ht="12" customHeight="1" x14ac:dyDescent="0.3">
      <c r="A42" s="1">
        <f t="shared" ref="A42:B42" si="29">A41+1</f>
        <v>26</v>
      </c>
      <c r="B42" s="119">
        <f t="shared" si="29"/>
        <v>77</v>
      </c>
      <c r="C42" s="120">
        <f t="shared" ca="1" si="3"/>
        <v>966704820.24143457</v>
      </c>
      <c r="D42" s="120">
        <f t="shared" si="4"/>
        <v>2305826.0376937049</v>
      </c>
      <c r="E42" s="120">
        <f t="shared" ca="1" si="0"/>
        <v>82169909.720521942</v>
      </c>
      <c r="F42" s="120">
        <f t="shared" si="5"/>
        <v>11067964.980929784</v>
      </c>
      <c r="G42" s="120">
        <f t="shared" ca="1" si="1"/>
        <v>1040112591.0187205</v>
      </c>
    </row>
    <row r="43" spans="1:7" ht="12" customHeight="1" x14ac:dyDescent="0.3">
      <c r="A43" s="1">
        <f t="shared" ref="A43:B43" si="30">A42+1</f>
        <v>27</v>
      </c>
      <c r="B43" s="119">
        <f t="shared" si="30"/>
        <v>78</v>
      </c>
      <c r="C43" s="120">
        <f t="shared" ca="1" si="3"/>
        <v>1040112591.0187205</v>
      </c>
      <c r="D43" s="120">
        <f t="shared" si="4"/>
        <v>2444175.5999553273</v>
      </c>
      <c r="E43" s="120">
        <f t="shared" ca="1" si="0"/>
        <v>88409570.23659125</v>
      </c>
      <c r="F43" s="120">
        <f t="shared" si="5"/>
        <v>11732042.879785571</v>
      </c>
      <c r="G43" s="120">
        <f t="shared" ca="1" si="1"/>
        <v>1119234293.9754815</v>
      </c>
    </row>
    <row r="44" spans="1:7" ht="12" customHeight="1" x14ac:dyDescent="0.3">
      <c r="A44" s="1">
        <f t="shared" ref="A44:B44" si="31">A43+1</f>
        <v>28</v>
      </c>
      <c r="B44" s="119">
        <f t="shared" si="31"/>
        <v>79</v>
      </c>
      <c r="C44" s="120">
        <f t="shared" ca="1" si="3"/>
        <v>1119234293.9754815</v>
      </c>
      <c r="D44" s="120">
        <f t="shared" si="4"/>
        <v>2590826.1359526473</v>
      </c>
      <c r="E44" s="120">
        <f t="shared" ca="1" si="0"/>
        <v>95134914.987915933</v>
      </c>
      <c r="F44" s="120">
        <f t="shared" si="5"/>
        <v>12435965.452572705</v>
      </c>
      <c r="G44" s="120">
        <f t="shared" ca="1" si="1"/>
        <v>1204524069.6467774</v>
      </c>
    </row>
    <row r="45" spans="1:7" ht="12" customHeight="1" x14ac:dyDescent="0.3">
      <c r="A45" s="1">
        <f t="shared" ref="A45:B45" si="32">A44+1</f>
        <v>29</v>
      </c>
      <c r="B45" s="119">
        <f t="shared" si="32"/>
        <v>80</v>
      </c>
      <c r="C45" s="120">
        <f t="shared" ca="1" si="3"/>
        <v>1204524069.6467774</v>
      </c>
      <c r="D45" s="120">
        <f t="shared" si="4"/>
        <v>2746275.7041098061</v>
      </c>
      <c r="E45" s="120">
        <f t="shared" ca="1" si="0"/>
        <v>102384545.91997609</v>
      </c>
      <c r="F45" s="120">
        <f t="shared" si="5"/>
        <v>13182123.379727067</v>
      </c>
      <c r="G45" s="120">
        <f t="shared" ca="1" si="1"/>
        <v>1296472767.8911362</v>
      </c>
    </row>
    <row r="46" spans="1:7" ht="12" customHeight="1" x14ac:dyDescent="0.3">
      <c r="A46" s="1">
        <f t="shared" ref="A46:B46" si="33">A45+1</f>
        <v>30</v>
      </c>
      <c r="B46" s="119">
        <f t="shared" si="33"/>
        <v>81</v>
      </c>
      <c r="C46" s="120">
        <f t="shared" ca="1" si="3"/>
        <v>1296472767.8911362</v>
      </c>
      <c r="D46" s="120">
        <f t="shared" si="4"/>
        <v>2911052.2463563946</v>
      </c>
      <c r="E46" s="120">
        <f t="shared" ca="1" si="0"/>
        <v>110200185.27074659</v>
      </c>
      <c r="F46" s="120">
        <f t="shared" si="5"/>
        <v>13973050.782510692</v>
      </c>
      <c r="G46" s="120">
        <f t="shared" ca="1" si="1"/>
        <v>1395610954.6257286</v>
      </c>
    </row>
    <row r="47" spans="1:7" ht="12" customHeight="1" x14ac:dyDescent="0.3"/>
    <row r="48" spans="1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conditionalFormatting sqref="G17:G46">
    <cfRule type="cellIs" dxfId="15" priority="1" operator="lessThan">
      <formula>0</formula>
    </cfRule>
  </conditionalFormatting>
  <conditionalFormatting sqref="G17:G46">
    <cfRule type="cellIs" dxfId="14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tabSelected="1" workbookViewId="0">
      <selection activeCell="A15" sqref="A15"/>
    </sheetView>
  </sheetViews>
  <sheetFormatPr defaultColWidth="14.3984375" defaultRowHeight="15" customHeight="1" x14ac:dyDescent="0.3"/>
  <cols>
    <col min="1" max="1" width="10.09765625" customWidth="1"/>
    <col min="2" max="2" width="8" customWidth="1"/>
    <col min="3" max="3" width="10.09765625" customWidth="1"/>
    <col min="4" max="4" width="17.59765625" customWidth="1"/>
    <col min="5" max="5" width="11.69921875" customWidth="1"/>
    <col min="6" max="6" width="11.3984375" customWidth="1"/>
    <col min="7" max="7" width="16.09765625" customWidth="1"/>
    <col min="8" max="8" width="25.59765625" customWidth="1"/>
    <col min="9" max="9" width="7.296875" customWidth="1"/>
    <col min="10" max="10" width="13.09765625" customWidth="1"/>
    <col min="11" max="11" width="9.296875" customWidth="1"/>
    <col min="12" max="12" width="11.09765625" customWidth="1"/>
    <col min="13" max="26" width="9.09765625" customWidth="1"/>
  </cols>
  <sheetData>
    <row r="1" spans="1:26" ht="12" customHeight="1" x14ac:dyDescent="0.3">
      <c r="A1" s="158" t="s">
        <v>94</v>
      </c>
      <c r="B1" s="159"/>
      <c r="C1" s="159"/>
      <c r="D1" s="159"/>
      <c r="E1" s="159"/>
      <c r="F1" s="159"/>
      <c r="G1" s="159"/>
      <c r="H1" s="160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hidden="1" customHeight="1" x14ac:dyDescent="0.3">
      <c r="A2" s="161"/>
      <c r="B2" s="162"/>
      <c r="C2" s="162"/>
      <c r="D2" s="162"/>
      <c r="E2" s="162"/>
      <c r="F2" s="162"/>
      <c r="G2" s="162"/>
      <c r="H2" s="16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6" customHeight="1" x14ac:dyDescent="0.3">
      <c r="A3" s="161"/>
      <c r="B3" s="162"/>
      <c r="C3" s="162"/>
      <c r="D3" s="162"/>
      <c r="E3" s="162"/>
      <c r="F3" s="162"/>
      <c r="G3" s="162"/>
      <c r="H3" s="16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 customHeight="1" x14ac:dyDescent="0.3">
      <c r="A4" s="138" t="s">
        <v>95</v>
      </c>
      <c r="B4" s="139"/>
      <c r="C4" s="139"/>
      <c r="D4" s="139"/>
      <c r="E4" s="140"/>
      <c r="F4" s="141" t="s">
        <v>61</v>
      </c>
      <c r="G4" s="139"/>
      <c r="H4" s="142"/>
      <c r="I4" s="65"/>
      <c r="J4" s="121" t="str">
        <f>IF(D13&gt;D7,"# Annual Payments more than Goal Tenure","")</f>
        <v/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12" customHeight="1" x14ac:dyDescent="0.3">
      <c r="A5" s="66"/>
      <c r="B5" s="11"/>
      <c r="C5" s="12"/>
      <c r="D5" s="169"/>
      <c r="E5" s="11"/>
      <c r="F5" s="1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" customHeight="1" x14ac:dyDescent="0.3">
      <c r="A6" s="66"/>
      <c r="B6" s="11"/>
      <c r="C6" s="12" t="s">
        <v>29</v>
      </c>
      <c r="D6" s="164">
        <v>3000000</v>
      </c>
      <c r="E6" s="14"/>
      <c r="F6" s="11"/>
      <c r="G6" s="12" t="s">
        <v>96</v>
      </c>
      <c r="H6" s="170">
        <f>D6*POWER((1+D14),D7)</f>
        <v>11392495.007497242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" customHeight="1" x14ac:dyDescent="0.3">
      <c r="A7" s="70"/>
      <c r="B7" s="11"/>
      <c r="C7" s="12" t="s">
        <v>31</v>
      </c>
      <c r="D7" s="165">
        <v>14</v>
      </c>
      <c r="E7" s="11"/>
      <c r="F7" s="11"/>
      <c r="G7" s="12" t="s">
        <v>63</v>
      </c>
      <c r="H7" s="170">
        <f ca="1">OFFSET(H19,D7+1,0,1,1)</f>
        <v>11420881.060962258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" customHeight="1" x14ac:dyDescent="0.3">
      <c r="A8" s="66"/>
      <c r="B8" s="11"/>
      <c r="C8" s="12" t="s">
        <v>64</v>
      </c>
      <c r="D8" s="164">
        <v>0</v>
      </c>
      <c r="E8" s="11"/>
      <c r="F8" s="73"/>
      <c r="G8" s="12" t="s">
        <v>65</v>
      </c>
      <c r="H8" s="123">
        <f ca="1">OFFSET(E19,D7+1,0,1,1)</f>
        <v>6154496.3388313074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" customHeight="1" x14ac:dyDescent="0.3">
      <c r="A9" s="171"/>
      <c r="B9" s="172"/>
      <c r="C9" s="173" t="s">
        <v>120</v>
      </c>
      <c r="D9" s="175" t="s">
        <v>121</v>
      </c>
      <c r="E9" s="172"/>
      <c r="F9" s="174"/>
      <c r="G9" s="173"/>
      <c r="H9" s="12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" customHeight="1" x14ac:dyDescent="0.3">
      <c r="A10" s="66"/>
      <c r="B10" s="11"/>
      <c r="C10" s="12" t="s">
        <v>33</v>
      </c>
      <c r="D10" s="176">
        <f>IF(D9="Gear 6",11.2%,IF(D9="Gear 5",11.1%,IF(D9="Gear 4",10.76%,IF(D9="Gear 3",10.16%,IF(D9="Gear 2",9.29%,8.2%)))))</f>
        <v>0.11199999999999999</v>
      </c>
      <c r="E10" s="11"/>
      <c r="F10" s="11"/>
      <c r="G10" s="12" t="s">
        <v>66</v>
      </c>
      <c r="H10" s="123">
        <f ca="1">OFFSET(G19,D7+1,0,1,1)</f>
        <v>5266384.7221309505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" customHeight="1" x14ac:dyDescent="0.3">
      <c r="A11" s="66"/>
      <c r="B11" s="11"/>
      <c r="C11" s="12"/>
      <c r="D11" s="75"/>
      <c r="E11" s="177" t="s">
        <v>67</v>
      </c>
      <c r="F11" s="178"/>
      <c r="G11" s="178"/>
      <c r="H11" s="179"/>
      <c r="I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" customHeight="1" x14ac:dyDescent="0.3">
      <c r="A12" s="66"/>
      <c r="B12" s="11"/>
      <c r="C12" s="12" t="s">
        <v>22</v>
      </c>
      <c r="D12" s="166">
        <v>220000</v>
      </c>
      <c r="E12" s="180"/>
      <c r="F12" s="181"/>
      <c r="G12" s="181"/>
      <c r="H12" s="157"/>
      <c r="I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" customHeight="1" x14ac:dyDescent="0.3">
      <c r="A13" s="66"/>
      <c r="B13" s="11"/>
      <c r="C13" s="12" t="s">
        <v>23</v>
      </c>
      <c r="D13" s="167">
        <f>D7</f>
        <v>14</v>
      </c>
      <c r="E13" s="180"/>
      <c r="F13" s="181"/>
      <c r="G13" s="181"/>
      <c r="H13" s="157"/>
      <c r="I13" s="14"/>
      <c r="J13" s="7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" customHeight="1" x14ac:dyDescent="0.3">
      <c r="A14" s="66"/>
      <c r="B14" s="11"/>
      <c r="C14" s="11" t="s">
        <v>68</v>
      </c>
      <c r="D14" s="168">
        <v>0.1</v>
      </c>
      <c r="E14" s="180"/>
      <c r="F14" s="181"/>
      <c r="G14" s="181"/>
      <c r="H14" s="15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" customHeight="1" x14ac:dyDescent="0.3">
      <c r="A15" s="66"/>
      <c r="B15" s="11"/>
      <c r="C15" s="11"/>
      <c r="D15" s="11"/>
      <c r="E15" s="182"/>
      <c r="F15" s="183"/>
      <c r="G15" s="183"/>
      <c r="H15" s="18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" customHeight="1" x14ac:dyDescent="0.3">
      <c r="A16" s="66"/>
      <c r="B16" s="11"/>
      <c r="C16" s="129"/>
      <c r="D16" s="130"/>
      <c r="E16" s="182"/>
      <c r="F16" s="183"/>
      <c r="G16" s="183"/>
      <c r="H16" s="18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" customHeight="1" x14ac:dyDescent="0.3">
      <c r="A17" s="66"/>
      <c r="B17" s="11"/>
      <c r="C17" s="11"/>
      <c r="D17" s="11"/>
      <c r="E17" s="185"/>
      <c r="F17" s="186"/>
      <c r="G17" s="186"/>
      <c r="H17" s="18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" customHeight="1" x14ac:dyDescent="0.3">
      <c r="A18" s="86"/>
      <c r="B18" s="14"/>
      <c r="C18" s="14"/>
      <c r="D18" s="14"/>
      <c r="E18" s="78"/>
      <c r="F18" s="14"/>
      <c r="G18" s="14"/>
      <c r="H18" s="6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" customHeight="1" x14ac:dyDescent="0.3">
      <c r="A19" s="87" t="s">
        <v>74</v>
      </c>
      <c r="B19" s="88" t="s">
        <v>75</v>
      </c>
      <c r="C19" s="89" t="s">
        <v>76</v>
      </c>
      <c r="D19" s="89" t="s">
        <v>97</v>
      </c>
      <c r="E19" s="89" t="s">
        <v>78</v>
      </c>
      <c r="F19" s="89" t="s">
        <v>79</v>
      </c>
      <c r="G19" s="89" t="s">
        <v>80</v>
      </c>
      <c r="H19" s="90" t="s">
        <v>81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" customHeight="1" x14ac:dyDescent="0.3">
      <c r="A20" s="92"/>
      <c r="B20" s="93"/>
      <c r="C20" s="93"/>
      <c r="D20" s="94">
        <f>$D$8</f>
        <v>0</v>
      </c>
      <c r="E20" s="93"/>
      <c r="F20" s="93"/>
      <c r="G20" s="93"/>
      <c r="H20" s="95">
        <f>$D$8</f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" customHeight="1" x14ac:dyDescent="0.3">
      <c r="A21" s="96">
        <v>1</v>
      </c>
      <c r="B21" s="102">
        <f t="shared" ref="B21:B80" si="0">IF(ISERROR(A21),NA(),$D$5+A21-1)</f>
        <v>0</v>
      </c>
      <c r="C21" s="98">
        <f ca="1">IF(ISERROR(A21),NA(),IF(randrate,#REF!+RAND()*(#REF!-#REF!),$D$10))</f>
        <v>0.11199999999999999</v>
      </c>
      <c r="D21" s="99">
        <f>IF(ISERROR(A21),NA(),IF(A21&lt;=$D$13,$D$12,0))</f>
        <v>220000</v>
      </c>
      <c r="E21" s="99">
        <f>IF(ISERROR(A21),NA(),SUM(D$19:D21))</f>
        <v>220000</v>
      </c>
      <c r="F21" s="99">
        <f ca="1">IF(ISERROR(A21),NA(),H20*C21)</f>
        <v>0</v>
      </c>
      <c r="G21" s="99">
        <f ca="1">IF(ISERROR(A21),NA(),SUM(F$19:F21))</f>
        <v>0</v>
      </c>
      <c r="H21" s="100">
        <f ca="1">IF(ISERROR(A21),NA(),H20+D21+F21)</f>
        <v>220000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" customHeight="1" x14ac:dyDescent="0.3">
      <c r="A22" s="96">
        <f t="shared" ref="A22:A80" si="1">IF(A21&lt;$D$7,A21+1,NA())</f>
        <v>2</v>
      </c>
      <c r="B22" s="102">
        <f t="shared" si="0"/>
        <v>1</v>
      </c>
      <c r="C22" s="98">
        <f ca="1">IF(ISERROR(A22),NA(),IF(randrate,#REF!+RAND()*(#REF!-#REF!),$D$10))</f>
        <v>0.11199999999999999</v>
      </c>
      <c r="D22" s="99">
        <f t="shared" ref="D22:D80" si="2">IF(ISERROR(A22),NA(),IF(A22&lt;=$D$13,D21*(1+$D$14),0))</f>
        <v>242000.00000000003</v>
      </c>
      <c r="E22" s="99">
        <f>IF(ISERROR(A22),NA(),SUM(D$19:D22))</f>
        <v>462000</v>
      </c>
      <c r="F22" s="99">
        <f ca="1">IF(ISERROR(A22),NA(),H21*C22)</f>
        <v>24639.999999999996</v>
      </c>
      <c r="G22" s="99">
        <f ca="1">IF(ISERROR(A22),NA(),SUM(F$19:F22))</f>
        <v>24639.999999999996</v>
      </c>
      <c r="H22" s="100">
        <f ca="1">IF(ISERROR(A22),NA(),H21+D22+F22)</f>
        <v>486640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" hidden="1" customHeight="1" x14ac:dyDescent="0.3">
      <c r="A23" s="96">
        <f t="shared" si="1"/>
        <v>3</v>
      </c>
      <c r="B23" s="102">
        <f t="shared" si="0"/>
        <v>2</v>
      </c>
      <c r="C23" s="98">
        <f ca="1">IF(ISERROR(A23),NA(),IF(randrate,#REF!+RAND()*(#REF!-#REF!),$D$10))</f>
        <v>0.11199999999999999</v>
      </c>
      <c r="D23" s="99">
        <f t="shared" si="2"/>
        <v>266200.00000000006</v>
      </c>
      <c r="E23" s="99">
        <f>IF(ISERROR(A23),NA(),SUM(D$19:D23))</f>
        <v>728200</v>
      </c>
      <c r="F23" s="99">
        <f ca="1">IF(ISERROR(A23),NA(),H22*C23)</f>
        <v>54503.679999999993</v>
      </c>
      <c r="G23" s="99">
        <f ca="1">IF(ISERROR(A23),NA(),SUM(F$19:F23))</f>
        <v>79143.679999999993</v>
      </c>
      <c r="H23" s="100">
        <f ca="1">IF(ISERROR(A23),NA(),H22+D23+F23)</f>
        <v>807343.67999999993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" customHeight="1" x14ac:dyDescent="0.3">
      <c r="A24" s="96">
        <f t="shared" si="1"/>
        <v>4</v>
      </c>
      <c r="B24" s="102">
        <f t="shared" si="0"/>
        <v>3</v>
      </c>
      <c r="C24" s="98">
        <f ca="1">IF(ISERROR(A24),NA(),IF(randrate,#REF!+RAND()*(#REF!-#REF!),$D$10))</f>
        <v>0.11199999999999999</v>
      </c>
      <c r="D24" s="99">
        <f t="shared" si="2"/>
        <v>292820.00000000012</v>
      </c>
      <c r="E24" s="99">
        <f>IF(ISERROR(A24),NA(),SUM(D$19:D24))</f>
        <v>1021020.0000000001</v>
      </c>
      <c r="F24" s="99">
        <f ca="1">IF(ISERROR(A24),NA(),H23*C24)</f>
        <v>90422.49215999998</v>
      </c>
      <c r="G24" s="99">
        <f ca="1">IF(ISERROR(A24),NA(),SUM(F$19:F24))</f>
        <v>169566.17215999996</v>
      </c>
      <c r="H24" s="100">
        <f ca="1">IF(ISERROR(A24),NA(),H23+D24+F24)</f>
        <v>1190586.1721600001</v>
      </c>
      <c r="I24" s="91"/>
      <c r="J24" s="91"/>
      <c r="K24" s="91"/>
      <c r="L24" s="91"/>
      <c r="M24" s="91"/>
      <c r="N24" s="91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" customHeight="1" x14ac:dyDescent="0.3">
      <c r="A25" s="96">
        <f t="shared" si="1"/>
        <v>5</v>
      </c>
      <c r="B25" s="102">
        <f t="shared" si="0"/>
        <v>4</v>
      </c>
      <c r="C25" s="98">
        <f ca="1">IF(ISERROR(A25),NA(),IF(randrate,#REF!+RAND()*(#REF!-#REF!),$D$10))</f>
        <v>0.11199999999999999</v>
      </c>
      <c r="D25" s="99">
        <f t="shared" si="2"/>
        <v>322102.00000000017</v>
      </c>
      <c r="E25" s="99">
        <f>IF(ISERROR(A25),NA(),SUM(D$19:D25))</f>
        <v>1343122.0000000002</v>
      </c>
      <c r="F25" s="99">
        <f ca="1">IF(ISERROR(A25),NA(),H24*C25)</f>
        <v>133345.65128192</v>
      </c>
      <c r="G25" s="99">
        <f ca="1">IF(ISERROR(A25),NA(),SUM(F$19:F25))</f>
        <v>302911.82344191999</v>
      </c>
      <c r="H25" s="100">
        <f ca="1">IF(ISERROR(A25),NA(),H24+D25+F25)</f>
        <v>1646033.8234419203</v>
      </c>
      <c r="I25" s="91"/>
      <c r="J25" s="91"/>
      <c r="K25" s="91"/>
      <c r="L25" s="91"/>
      <c r="M25" s="91"/>
      <c r="N25" s="9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" customHeight="1" x14ac:dyDescent="0.3">
      <c r="A26" s="96">
        <f t="shared" si="1"/>
        <v>6</v>
      </c>
      <c r="B26" s="102">
        <f t="shared" si="0"/>
        <v>5</v>
      </c>
      <c r="C26" s="98">
        <f ca="1">IF(ISERROR(A26),NA(),IF(randrate,#REF!+RAND()*(#REF!-#REF!),$D$10))</f>
        <v>0.11199999999999999</v>
      </c>
      <c r="D26" s="99">
        <f t="shared" si="2"/>
        <v>354312.20000000024</v>
      </c>
      <c r="E26" s="99">
        <f>IF(ISERROR(A26),NA(),SUM(D$19:D26))</f>
        <v>1697434.2000000004</v>
      </c>
      <c r="F26" s="99">
        <f ca="1">IF(ISERROR(A26),NA(),H25*C26)</f>
        <v>184355.78822549505</v>
      </c>
      <c r="G26" s="99">
        <f ca="1">IF(ISERROR(A26),NA(),SUM(F$19:F26))</f>
        <v>487267.61166741501</v>
      </c>
      <c r="H26" s="100">
        <f ca="1">IF(ISERROR(A26),NA(),H25+D26+F26)</f>
        <v>2184701.8116674158</v>
      </c>
      <c r="I26" s="91"/>
      <c r="J26" s="91"/>
      <c r="K26" s="91"/>
      <c r="L26" s="91"/>
      <c r="M26" s="91"/>
      <c r="N26" s="9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" customHeight="1" x14ac:dyDescent="0.3">
      <c r="A27" s="96">
        <f t="shared" si="1"/>
        <v>7</v>
      </c>
      <c r="B27" s="102">
        <f t="shared" si="0"/>
        <v>6</v>
      </c>
      <c r="C27" s="98">
        <f ca="1">IF(ISERROR(A27),NA(),IF(randrate,#REF!+RAND()*(#REF!-#REF!),$D$10))</f>
        <v>0.11199999999999999</v>
      </c>
      <c r="D27" s="99">
        <f t="shared" si="2"/>
        <v>389743.42000000027</v>
      </c>
      <c r="E27" s="99">
        <f>IF(ISERROR(A27),NA(),SUM(D$19:D27))</f>
        <v>2087177.6200000006</v>
      </c>
      <c r="F27" s="99">
        <f ca="1">IF(ISERROR(A27),NA(),H26*C27)</f>
        <v>244686.60290675054</v>
      </c>
      <c r="G27" s="99">
        <f ca="1">IF(ISERROR(A27),NA(),SUM(F$19:F27))</f>
        <v>731954.21457416553</v>
      </c>
      <c r="H27" s="100">
        <f ca="1">IF(ISERROR(A27),NA(),H26+D27+F27)</f>
        <v>2819131.8345741667</v>
      </c>
      <c r="I27" s="91"/>
      <c r="J27" s="91"/>
      <c r="K27" s="91"/>
      <c r="L27" s="91"/>
      <c r="M27" s="91"/>
      <c r="N27" s="91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" customHeight="1" x14ac:dyDescent="0.3">
      <c r="A28" s="96">
        <f t="shared" si="1"/>
        <v>8</v>
      </c>
      <c r="B28" s="102">
        <f t="shared" si="0"/>
        <v>7</v>
      </c>
      <c r="C28" s="98">
        <f ca="1">IF(ISERROR(A28),NA(),IF(randrate,#REF!+RAND()*(#REF!-#REF!),$D$10))</f>
        <v>0.11199999999999999</v>
      </c>
      <c r="D28" s="99">
        <f t="shared" si="2"/>
        <v>428717.76200000034</v>
      </c>
      <c r="E28" s="99">
        <f>IF(ISERROR(A28),NA(),SUM(D$19:D28))</f>
        <v>2515895.3820000011</v>
      </c>
      <c r="F28" s="99">
        <f ca="1">IF(ISERROR(A28),NA(),H27*C28)</f>
        <v>315742.76547230664</v>
      </c>
      <c r="G28" s="99">
        <f ca="1">IF(ISERROR(A28),NA(),SUM(F$19:F28))</f>
        <v>1047696.9800464722</v>
      </c>
      <c r="H28" s="100">
        <f ca="1">IF(ISERROR(A28),NA(),H27+D28+F28)</f>
        <v>3563592.3620464737</v>
      </c>
      <c r="I28" s="91"/>
      <c r="J28" s="14"/>
      <c r="K28" s="14"/>
      <c r="L28" s="14"/>
      <c r="M28" s="91"/>
      <c r="N28" s="91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" customHeight="1" x14ac:dyDescent="0.3">
      <c r="A29" s="96">
        <f t="shared" si="1"/>
        <v>9</v>
      </c>
      <c r="B29" s="102">
        <f t="shared" si="0"/>
        <v>8</v>
      </c>
      <c r="C29" s="98">
        <f ca="1">IF(ISERROR(A29),NA(),IF(randrate,#REF!+RAND()*(#REF!-#REF!),$D$10))</f>
        <v>0.11199999999999999</v>
      </c>
      <c r="D29" s="99">
        <f t="shared" si="2"/>
        <v>471589.53820000042</v>
      </c>
      <c r="E29" s="99">
        <f>IF(ISERROR(A29),NA(),SUM(D$19:D29))</f>
        <v>2987484.9202000014</v>
      </c>
      <c r="F29" s="99">
        <f ca="1">IF(ISERROR(A29),NA(),H28*C29)</f>
        <v>399122.34454920504</v>
      </c>
      <c r="G29" s="99">
        <f ca="1">IF(ISERROR(A29),NA(),SUM(F$19:F29))</f>
        <v>1446819.3245956772</v>
      </c>
      <c r="H29" s="100">
        <f ca="1">IF(ISERROR(A29),NA(),H28+D29+F29)</f>
        <v>4434304.2447956791</v>
      </c>
      <c r="I29" s="91"/>
      <c r="J29" s="14"/>
      <c r="K29" s="14"/>
      <c r="L29" s="14"/>
      <c r="M29" s="91"/>
      <c r="N29" s="9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" customHeight="1" x14ac:dyDescent="0.3">
      <c r="A30" s="96">
        <f t="shared" si="1"/>
        <v>10</v>
      </c>
      <c r="B30" s="102">
        <f t="shared" si="0"/>
        <v>9</v>
      </c>
      <c r="C30" s="98">
        <f ca="1">IF(ISERROR(A30),NA(),IF(randrate,#REF!+RAND()*(#REF!-#REF!),$D$10))</f>
        <v>0.11199999999999999</v>
      </c>
      <c r="D30" s="99">
        <f t="shared" si="2"/>
        <v>518748.49202000053</v>
      </c>
      <c r="E30" s="99">
        <f>IF(ISERROR(A30),NA(),SUM(D$19:D30))</f>
        <v>3506233.4122200022</v>
      </c>
      <c r="F30" s="99">
        <f ca="1">IF(ISERROR(A30),NA(),H29*C30)</f>
        <v>496642.07541711599</v>
      </c>
      <c r="G30" s="99">
        <f ca="1">IF(ISERROR(A30),NA(),SUM(F$19:F30))</f>
        <v>1943461.4000127933</v>
      </c>
      <c r="H30" s="100">
        <f ca="1">IF(ISERROR(A30),NA(),H29+D30+F30)</f>
        <v>5449694.8122327961</v>
      </c>
      <c r="I30" s="91"/>
      <c r="J30" s="14"/>
      <c r="K30" s="14"/>
      <c r="L30" s="14"/>
      <c r="M30" s="91"/>
      <c r="N30" s="9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" customHeight="1" x14ac:dyDescent="0.3">
      <c r="A31" s="96">
        <f t="shared" si="1"/>
        <v>11</v>
      </c>
      <c r="B31" s="102">
        <f t="shared" si="0"/>
        <v>10</v>
      </c>
      <c r="C31" s="98">
        <f ca="1">IF(ISERROR(A31),NA(),IF(randrate,#REF!+RAND()*(#REF!-#REF!),$D$10))</f>
        <v>0.11199999999999999</v>
      </c>
      <c r="D31" s="99">
        <f t="shared" si="2"/>
        <v>570623.34122200066</v>
      </c>
      <c r="E31" s="99">
        <f>IF(ISERROR(A31),NA(),SUM(D$19:D31))</f>
        <v>4076856.7534420029</v>
      </c>
      <c r="F31" s="99">
        <f ca="1">IF(ISERROR(A31),NA(),H30*C31)</f>
        <v>610365.81897007313</v>
      </c>
      <c r="G31" s="99">
        <f ca="1">IF(ISERROR(A31),NA(),SUM(F$19:F31))</f>
        <v>2553827.2189828665</v>
      </c>
      <c r="H31" s="100">
        <f ca="1">IF(ISERROR(A31),NA(),H30+D31+F31)</f>
        <v>6630683.9724248694</v>
      </c>
      <c r="I31" s="91"/>
      <c r="J31" s="14"/>
      <c r="K31" s="14"/>
      <c r="L31" s="14"/>
      <c r="M31" s="91"/>
      <c r="N31" s="91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" customHeight="1" x14ac:dyDescent="0.3">
      <c r="A32" s="96">
        <f t="shared" si="1"/>
        <v>12</v>
      </c>
      <c r="B32" s="102">
        <f t="shared" si="0"/>
        <v>11</v>
      </c>
      <c r="C32" s="98">
        <f ca="1">IF(ISERROR(A32),NA(),IF(randrate,#REF!+RAND()*(#REF!-#REF!),$D$10))</f>
        <v>0.11199999999999999</v>
      </c>
      <c r="D32" s="99">
        <f t="shared" si="2"/>
        <v>627685.6753442008</v>
      </c>
      <c r="E32" s="99">
        <f>IF(ISERROR(A32),NA(),SUM(D$19:D32))</f>
        <v>4704542.4287862033</v>
      </c>
      <c r="F32" s="99">
        <f ca="1">IF(ISERROR(A32),NA(),H31*C32)</f>
        <v>742636.60491158534</v>
      </c>
      <c r="G32" s="99">
        <f ca="1">IF(ISERROR(A32),NA(),SUM(F$19:F32))</f>
        <v>3296463.8238944518</v>
      </c>
      <c r="H32" s="100">
        <f ca="1">IF(ISERROR(A32),NA(),H31+D32+F32)</f>
        <v>8001006.2526806556</v>
      </c>
      <c r="I32" s="91"/>
      <c r="J32" s="14"/>
      <c r="K32" s="14"/>
      <c r="L32" s="14"/>
      <c r="M32" s="91"/>
      <c r="N32" s="9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" customHeight="1" x14ac:dyDescent="0.3">
      <c r="A33" s="96">
        <f t="shared" si="1"/>
        <v>13</v>
      </c>
      <c r="B33" s="102">
        <f t="shared" si="0"/>
        <v>12</v>
      </c>
      <c r="C33" s="98">
        <f ca="1">IF(ISERROR(A33),NA(),IF(randrate,#REF!+RAND()*(#REF!-#REF!),$D$10))</f>
        <v>0.11199999999999999</v>
      </c>
      <c r="D33" s="99">
        <f t="shared" si="2"/>
        <v>690454.24287862098</v>
      </c>
      <c r="E33" s="99">
        <f>IF(ISERROR(A33),NA(),SUM(D$19:D33))</f>
        <v>5394996.6716648247</v>
      </c>
      <c r="F33" s="99">
        <f ca="1">IF(ISERROR(A33),NA(),H32*C33)</f>
        <v>896112.70030023332</v>
      </c>
      <c r="G33" s="99">
        <f ca="1">IF(ISERROR(A33),NA(),SUM(F$19:F33))</f>
        <v>4192576.5241946853</v>
      </c>
      <c r="H33" s="100">
        <f ca="1">IF(ISERROR(A33),NA(),H32+D33+F33)</f>
        <v>9587573.1958595105</v>
      </c>
      <c r="I33" s="91"/>
      <c r="J33" s="91"/>
      <c r="K33" s="91"/>
      <c r="L33" s="91"/>
      <c r="M33" s="91"/>
      <c r="N33" s="9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" customHeight="1" x14ac:dyDescent="0.3">
      <c r="A34" s="96">
        <f t="shared" si="1"/>
        <v>14</v>
      </c>
      <c r="B34" s="102">
        <f t="shared" si="0"/>
        <v>13</v>
      </c>
      <c r="C34" s="98">
        <f ca="1">IF(ISERROR(A34),NA(),IF(randrate,#REF!+RAND()*(#REF!-#REF!),$D$10))</f>
        <v>0.11199999999999999</v>
      </c>
      <c r="D34" s="99">
        <f t="shared" si="2"/>
        <v>759499.66716648312</v>
      </c>
      <c r="E34" s="99">
        <f>IF(ISERROR(A34),NA(),SUM(D$19:D34))</f>
        <v>6154496.3388313074</v>
      </c>
      <c r="F34" s="99">
        <f ca="1">IF(ISERROR(A34),NA(),H33*C34)</f>
        <v>1073808.197936265</v>
      </c>
      <c r="G34" s="99">
        <f ca="1">IF(ISERROR(A34),NA(),SUM(F$19:F34))</f>
        <v>5266384.7221309505</v>
      </c>
      <c r="H34" s="100">
        <f ca="1">IF(ISERROR(A34),NA(),H33+D34+F34)</f>
        <v>11420881.060962258</v>
      </c>
      <c r="I34" s="91"/>
      <c r="J34" s="91"/>
      <c r="K34" s="91"/>
      <c r="L34" s="91"/>
      <c r="M34" s="91"/>
      <c r="N34" s="9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" customHeight="1" x14ac:dyDescent="0.3">
      <c r="A35" s="96" t="e">
        <f t="shared" si="1"/>
        <v>#N/A</v>
      </c>
      <c r="B35" s="102" t="e">
        <f t="shared" si="0"/>
        <v>#N/A</v>
      </c>
      <c r="C35" s="98" t="e">
        <f ca="1">IF(ISERROR(A35),NA(),IF(randrate,#REF!+RAND()*(#REF!-#REF!),$D$10))</f>
        <v>#N/A</v>
      </c>
      <c r="D35" s="99" t="e">
        <f t="shared" si="2"/>
        <v>#N/A</v>
      </c>
      <c r="E35" s="99" t="e">
        <f>IF(ISERROR(A35),NA(),SUM(D$19:D35))</f>
        <v>#N/A</v>
      </c>
      <c r="F35" s="99" t="e">
        <f>IF(ISERROR(A35),NA(),H34*C35)</f>
        <v>#N/A</v>
      </c>
      <c r="G35" s="99" t="e">
        <f>IF(ISERROR(A35),NA(),SUM(F$19:F35))</f>
        <v>#N/A</v>
      </c>
      <c r="H35" s="100" t="e">
        <f>IF(ISERROR(A35),NA(),H34+D35+F35)</f>
        <v>#N/A</v>
      </c>
      <c r="I35" s="91"/>
      <c r="J35" s="91"/>
      <c r="K35" s="91"/>
      <c r="L35" s="91"/>
      <c r="M35" s="91"/>
      <c r="N35" s="9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" customHeight="1" x14ac:dyDescent="0.3">
      <c r="A36" s="96" t="e">
        <f t="shared" si="1"/>
        <v>#N/A</v>
      </c>
      <c r="B36" s="102" t="e">
        <f t="shared" si="0"/>
        <v>#N/A</v>
      </c>
      <c r="C36" s="98" t="e">
        <f ca="1">IF(ISERROR(A36),NA(),IF(randrate,#REF!+RAND()*(#REF!-#REF!),$D$10))</f>
        <v>#N/A</v>
      </c>
      <c r="D36" s="99" t="e">
        <f t="shared" si="2"/>
        <v>#N/A</v>
      </c>
      <c r="E36" s="99" t="e">
        <f>IF(ISERROR(A36),NA(),SUM(D$19:D36))</f>
        <v>#N/A</v>
      </c>
      <c r="F36" s="99" t="e">
        <f>IF(ISERROR(A36),NA(),H35*C36)</f>
        <v>#N/A</v>
      </c>
      <c r="G36" s="99" t="e">
        <f>IF(ISERROR(A36),NA(),SUM(F$19:F36))</f>
        <v>#N/A</v>
      </c>
      <c r="H36" s="100" t="e">
        <f>IF(ISERROR(A36),NA(),H35+D36+F36)</f>
        <v>#N/A</v>
      </c>
      <c r="I36" s="91"/>
      <c r="J36" s="91"/>
      <c r="K36" s="91"/>
      <c r="L36" s="91"/>
      <c r="M36" s="91"/>
      <c r="N36" s="9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" customHeight="1" x14ac:dyDescent="0.3">
      <c r="A37" s="96" t="e">
        <f t="shared" si="1"/>
        <v>#N/A</v>
      </c>
      <c r="B37" s="102" t="e">
        <f t="shared" si="0"/>
        <v>#N/A</v>
      </c>
      <c r="C37" s="98" t="e">
        <f ca="1">IF(ISERROR(A37),NA(),IF(randrate,#REF!+RAND()*(#REF!-#REF!),$D$10))</f>
        <v>#N/A</v>
      </c>
      <c r="D37" s="99" t="e">
        <f t="shared" si="2"/>
        <v>#N/A</v>
      </c>
      <c r="E37" s="99" t="e">
        <f>IF(ISERROR(A37),NA(),SUM(D$19:D37))</f>
        <v>#N/A</v>
      </c>
      <c r="F37" s="99" t="e">
        <f>IF(ISERROR(A37),NA(),H36*C37)</f>
        <v>#N/A</v>
      </c>
      <c r="G37" s="99" t="e">
        <f>IF(ISERROR(A37),NA(),SUM(F$19:F37))</f>
        <v>#N/A</v>
      </c>
      <c r="H37" s="100" t="e">
        <f>IF(ISERROR(A37),NA(),H36+D37+F37)</f>
        <v>#N/A</v>
      </c>
      <c r="I37" s="91"/>
      <c r="J37" s="91"/>
      <c r="K37" s="91"/>
      <c r="L37" s="91"/>
      <c r="M37" s="91"/>
      <c r="N37" s="9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" customHeight="1" x14ac:dyDescent="0.3">
      <c r="A38" s="96" t="e">
        <f t="shared" si="1"/>
        <v>#N/A</v>
      </c>
      <c r="B38" s="102" t="e">
        <f t="shared" si="0"/>
        <v>#N/A</v>
      </c>
      <c r="C38" s="98" t="e">
        <f ca="1">IF(ISERROR(A38),NA(),IF(randrate,#REF!+RAND()*(#REF!-#REF!),$D$10))</f>
        <v>#N/A</v>
      </c>
      <c r="D38" s="99" t="e">
        <f t="shared" si="2"/>
        <v>#N/A</v>
      </c>
      <c r="E38" s="99" t="e">
        <f>IF(ISERROR(A38),NA(),SUM(D$19:D38))</f>
        <v>#N/A</v>
      </c>
      <c r="F38" s="99" t="e">
        <f>IF(ISERROR(A38),NA(),H37*C38)</f>
        <v>#N/A</v>
      </c>
      <c r="G38" s="99" t="e">
        <f>IF(ISERROR(A38),NA(),SUM(F$19:F38))</f>
        <v>#N/A</v>
      </c>
      <c r="H38" s="100" t="e">
        <f>IF(ISERROR(A38),NA(),H37+D38+F38)</f>
        <v>#N/A</v>
      </c>
      <c r="I38" s="91"/>
      <c r="J38" s="91"/>
      <c r="K38" s="91"/>
      <c r="L38" s="91"/>
      <c r="M38" s="91"/>
      <c r="N38" s="9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" customHeight="1" x14ac:dyDescent="0.3">
      <c r="A39" s="96" t="e">
        <f t="shared" si="1"/>
        <v>#N/A</v>
      </c>
      <c r="B39" s="102" t="e">
        <f t="shared" si="0"/>
        <v>#N/A</v>
      </c>
      <c r="C39" s="98" t="e">
        <f ca="1">IF(ISERROR(A39),NA(),IF(randrate,#REF!+RAND()*(#REF!-#REF!),$D$10))</f>
        <v>#N/A</v>
      </c>
      <c r="D39" s="99" t="e">
        <f t="shared" si="2"/>
        <v>#N/A</v>
      </c>
      <c r="E39" s="99" t="e">
        <f>IF(ISERROR(A39),NA(),SUM(D$19:D39))</f>
        <v>#N/A</v>
      </c>
      <c r="F39" s="99" t="e">
        <f>IF(ISERROR(A39),NA(),H38*C39)</f>
        <v>#N/A</v>
      </c>
      <c r="G39" s="99" t="e">
        <f>IF(ISERROR(A39),NA(),SUM(F$19:F39))</f>
        <v>#N/A</v>
      </c>
      <c r="H39" s="100" t="e">
        <f>IF(ISERROR(A39),NA(),H38+D39+F39)</f>
        <v>#N/A</v>
      </c>
      <c r="I39" s="91"/>
      <c r="J39" s="91"/>
      <c r="K39" s="91"/>
      <c r="L39" s="91"/>
      <c r="M39" s="91"/>
      <c r="N39" s="9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" customHeight="1" x14ac:dyDescent="0.3">
      <c r="A40" s="96" t="e">
        <f t="shared" si="1"/>
        <v>#N/A</v>
      </c>
      <c r="B40" s="102" t="e">
        <f t="shared" si="0"/>
        <v>#N/A</v>
      </c>
      <c r="C40" s="98" t="e">
        <f ca="1">IF(ISERROR(A40),NA(),IF(randrate,#REF!+RAND()*(#REF!-#REF!),$D$10))</f>
        <v>#N/A</v>
      </c>
      <c r="D40" s="99" t="e">
        <f t="shared" si="2"/>
        <v>#N/A</v>
      </c>
      <c r="E40" s="99" t="e">
        <f>IF(ISERROR(A40),NA(),SUM(D$19:D40))</f>
        <v>#N/A</v>
      </c>
      <c r="F40" s="99" t="e">
        <f>IF(ISERROR(A40),NA(),H39*C40)</f>
        <v>#N/A</v>
      </c>
      <c r="G40" s="99" t="e">
        <f>IF(ISERROR(A40),NA(),SUM(F$19:F40))</f>
        <v>#N/A</v>
      </c>
      <c r="H40" s="100" t="e">
        <f>IF(ISERROR(A40),NA(),H39+D40+F40)</f>
        <v>#N/A</v>
      </c>
      <c r="I40" s="91"/>
      <c r="J40" s="91"/>
      <c r="K40" s="91"/>
      <c r="L40" s="91"/>
      <c r="M40" s="91"/>
      <c r="N40" s="9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" customHeight="1" x14ac:dyDescent="0.3">
      <c r="A41" s="96" t="e">
        <f t="shared" si="1"/>
        <v>#N/A</v>
      </c>
      <c r="B41" s="102" t="e">
        <f t="shared" si="0"/>
        <v>#N/A</v>
      </c>
      <c r="C41" s="98" t="e">
        <f ca="1">IF(ISERROR(A41),NA(),IF(randrate,#REF!+RAND()*(#REF!-#REF!),$D$10))</f>
        <v>#N/A</v>
      </c>
      <c r="D41" s="99" t="e">
        <f t="shared" si="2"/>
        <v>#N/A</v>
      </c>
      <c r="E41" s="99" t="e">
        <f>IF(ISERROR(A41),NA(),SUM(D$19:D41))</f>
        <v>#N/A</v>
      </c>
      <c r="F41" s="99" t="e">
        <f>IF(ISERROR(A41),NA(),H40*C41)</f>
        <v>#N/A</v>
      </c>
      <c r="G41" s="99" t="e">
        <f>IF(ISERROR(A41),NA(),SUM(F$19:F41))</f>
        <v>#N/A</v>
      </c>
      <c r="H41" s="100" t="e">
        <f>IF(ISERROR(A41),NA(),H40+D41+F41)</f>
        <v>#N/A</v>
      </c>
      <c r="I41" s="91"/>
      <c r="J41" s="91"/>
      <c r="K41" s="91"/>
      <c r="L41" s="91"/>
      <c r="M41" s="91"/>
      <c r="N41" s="9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" customHeight="1" x14ac:dyDescent="0.3">
      <c r="A42" s="96" t="e">
        <f t="shared" si="1"/>
        <v>#N/A</v>
      </c>
      <c r="B42" s="102" t="e">
        <f t="shared" si="0"/>
        <v>#N/A</v>
      </c>
      <c r="C42" s="98" t="e">
        <f ca="1">IF(ISERROR(A42),NA(),IF(randrate,#REF!+RAND()*(#REF!-#REF!),$D$10))</f>
        <v>#N/A</v>
      </c>
      <c r="D42" s="99" t="e">
        <f t="shared" si="2"/>
        <v>#N/A</v>
      </c>
      <c r="E42" s="99" t="e">
        <f>IF(ISERROR(A42),NA(),SUM(D$19:D42))</f>
        <v>#N/A</v>
      </c>
      <c r="F42" s="99" t="e">
        <f>IF(ISERROR(A42),NA(),H41*C42)</f>
        <v>#N/A</v>
      </c>
      <c r="G42" s="99" t="e">
        <f>IF(ISERROR(A42),NA(),SUM(F$19:F42))</f>
        <v>#N/A</v>
      </c>
      <c r="H42" s="100" t="e">
        <f>IF(ISERROR(A42),NA(),H41+D42+F42)</f>
        <v>#N/A</v>
      </c>
      <c r="I42" s="91"/>
      <c r="J42" s="91"/>
      <c r="K42" s="91"/>
      <c r="L42" s="91"/>
      <c r="M42" s="91"/>
      <c r="N42" s="9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" customHeight="1" x14ac:dyDescent="0.3">
      <c r="A43" s="96" t="e">
        <f t="shared" si="1"/>
        <v>#N/A</v>
      </c>
      <c r="B43" s="102" t="e">
        <f t="shared" si="0"/>
        <v>#N/A</v>
      </c>
      <c r="C43" s="98" t="e">
        <f ca="1">IF(ISERROR(A43),NA(),IF(randrate,#REF!+RAND()*(#REF!-#REF!),$D$10))</f>
        <v>#N/A</v>
      </c>
      <c r="D43" s="99" t="e">
        <f t="shared" si="2"/>
        <v>#N/A</v>
      </c>
      <c r="E43" s="99" t="e">
        <f>IF(ISERROR(A43),NA(),SUM(D$19:D43))</f>
        <v>#N/A</v>
      </c>
      <c r="F43" s="99" t="e">
        <f>IF(ISERROR(A43),NA(),H42*C43)</f>
        <v>#N/A</v>
      </c>
      <c r="G43" s="99" t="e">
        <f>IF(ISERROR(A43),NA(),SUM(F$19:F43))</f>
        <v>#N/A</v>
      </c>
      <c r="H43" s="100" t="e">
        <f>IF(ISERROR(A43),NA(),H42+D43+F43)</f>
        <v>#N/A</v>
      </c>
      <c r="I43" s="91"/>
      <c r="J43" s="91"/>
      <c r="K43" s="91"/>
      <c r="L43" s="91"/>
      <c r="M43" s="91"/>
      <c r="N43" s="9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" customHeight="1" x14ac:dyDescent="0.3">
      <c r="A44" s="96" t="e">
        <f t="shared" si="1"/>
        <v>#N/A</v>
      </c>
      <c r="B44" s="102" t="e">
        <f t="shared" si="0"/>
        <v>#N/A</v>
      </c>
      <c r="C44" s="98" t="e">
        <f ca="1">IF(ISERROR(A44),NA(),IF(randrate,#REF!+RAND()*(#REF!-#REF!),$D$10))</f>
        <v>#N/A</v>
      </c>
      <c r="D44" s="99" t="e">
        <f t="shared" si="2"/>
        <v>#N/A</v>
      </c>
      <c r="E44" s="99" t="e">
        <f>IF(ISERROR(A44),NA(),SUM(D$19:D44))</f>
        <v>#N/A</v>
      </c>
      <c r="F44" s="99" t="e">
        <f>IF(ISERROR(A44),NA(),H43*C44)</f>
        <v>#N/A</v>
      </c>
      <c r="G44" s="99" t="e">
        <f>IF(ISERROR(A44),NA(),SUM(F$19:F44))</f>
        <v>#N/A</v>
      </c>
      <c r="H44" s="100" t="e">
        <f>IF(ISERROR(A44),NA(),H43+D44+F44)</f>
        <v>#N/A</v>
      </c>
      <c r="I44" s="91"/>
      <c r="J44" s="91"/>
      <c r="K44" s="91"/>
      <c r="L44" s="91"/>
      <c r="M44" s="91"/>
      <c r="N44" s="9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" customHeight="1" x14ac:dyDescent="0.3">
      <c r="A45" s="96" t="e">
        <f t="shared" si="1"/>
        <v>#N/A</v>
      </c>
      <c r="B45" s="102" t="e">
        <f t="shared" si="0"/>
        <v>#N/A</v>
      </c>
      <c r="C45" s="98" t="e">
        <f ca="1">IF(ISERROR(A45),NA(),IF(randrate,#REF!+RAND()*(#REF!-#REF!),$D$10))</f>
        <v>#N/A</v>
      </c>
      <c r="D45" s="99" t="e">
        <f t="shared" si="2"/>
        <v>#N/A</v>
      </c>
      <c r="E45" s="99" t="e">
        <f>IF(ISERROR(A45),NA(),SUM(D$19:D45))</f>
        <v>#N/A</v>
      </c>
      <c r="F45" s="99" t="e">
        <f>IF(ISERROR(A45),NA(),H44*C45)</f>
        <v>#N/A</v>
      </c>
      <c r="G45" s="99" t="e">
        <f>IF(ISERROR(A45),NA(),SUM(F$19:F45))</f>
        <v>#N/A</v>
      </c>
      <c r="H45" s="100" t="e">
        <f>IF(ISERROR(A45),NA(),H44+D45+F45)</f>
        <v>#N/A</v>
      </c>
      <c r="I45" s="91"/>
      <c r="J45" s="91"/>
      <c r="K45" s="91"/>
      <c r="L45" s="91"/>
      <c r="M45" s="91"/>
      <c r="N45" s="9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" customHeight="1" x14ac:dyDescent="0.3">
      <c r="A46" s="96" t="e">
        <f t="shared" si="1"/>
        <v>#N/A</v>
      </c>
      <c r="B46" s="102" t="e">
        <f t="shared" si="0"/>
        <v>#N/A</v>
      </c>
      <c r="C46" s="98" t="e">
        <f ca="1">IF(ISERROR(A46),NA(),IF(randrate,#REF!+RAND()*(#REF!-#REF!),$D$10))</f>
        <v>#N/A</v>
      </c>
      <c r="D46" s="99" t="e">
        <f t="shared" si="2"/>
        <v>#N/A</v>
      </c>
      <c r="E46" s="99" t="e">
        <f>IF(ISERROR(A46),NA(),SUM(D$19:D46))</f>
        <v>#N/A</v>
      </c>
      <c r="F46" s="99" t="e">
        <f>IF(ISERROR(A46),NA(),H45*C46)</f>
        <v>#N/A</v>
      </c>
      <c r="G46" s="99" t="e">
        <f>IF(ISERROR(A46),NA(),SUM(F$19:F46))</f>
        <v>#N/A</v>
      </c>
      <c r="H46" s="100" t="e">
        <f>IF(ISERROR(A46),NA(),H45+D46+F46)</f>
        <v>#N/A</v>
      </c>
      <c r="I46" s="91"/>
      <c r="J46" s="91"/>
      <c r="K46" s="91"/>
      <c r="L46" s="91"/>
      <c r="M46" s="91"/>
      <c r="N46" s="9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" customHeight="1" x14ac:dyDescent="0.3">
      <c r="A47" s="96" t="e">
        <f t="shared" si="1"/>
        <v>#N/A</v>
      </c>
      <c r="B47" s="102" t="e">
        <f t="shared" si="0"/>
        <v>#N/A</v>
      </c>
      <c r="C47" s="98" t="e">
        <f ca="1">IF(ISERROR(A47),NA(),IF(randrate,#REF!+RAND()*(#REF!-#REF!),$D$10))</f>
        <v>#N/A</v>
      </c>
      <c r="D47" s="99" t="e">
        <f t="shared" si="2"/>
        <v>#N/A</v>
      </c>
      <c r="E47" s="99" t="e">
        <f>IF(ISERROR(A47),NA(),SUM(D$19:D47))</f>
        <v>#N/A</v>
      </c>
      <c r="F47" s="99" t="e">
        <f>IF(ISERROR(A47),NA(),H46*C47)</f>
        <v>#N/A</v>
      </c>
      <c r="G47" s="99" t="e">
        <f>IF(ISERROR(A47),NA(),SUM(F$19:F47))</f>
        <v>#N/A</v>
      </c>
      <c r="H47" s="100" t="e">
        <f>IF(ISERROR(A47),NA(),H46+D47+F47)</f>
        <v>#N/A</v>
      </c>
      <c r="I47" s="91"/>
      <c r="J47" s="91"/>
      <c r="K47" s="91"/>
      <c r="L47" s="91"/>
      <c r="M47" s="91"/>
      <c r="N47" s="9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" customHeight="1" x14ac:dyDescent="0.3">
      <c r="A48" s="96" t="e">
        <f t="shared" si="1"/>
        <v>#N/A</v>
      </c>
      <c r="B48" s="102" t="e">
        <f t="shared" si="0"/>
        <v>#N/A</v>
      </c>
      <c r="C48" s="98" t="e">
        <f ca="1">IF(ISERROR(A48),NA(),IF(randrate,#REF!+RAND()*(#REF!-#REF!),$D$10))</f>
        <v>#N/A</v>
      </c>
      <c r="D48" s="99" t="e">
        <f t="shared" si="2"/>
        <v>#N/A</v>
      </c>
      <c r="E48" s="99" t="e">
        <f>IF(ISERROR(A48),NA(),SUM(D$19:D48))</f>
        <v>#N/A</v>
      </c>
      <c r="F48" s="99" t="e">
        <f>IF(ISERROR(A48),NA(),H47*C48)</f>
        <v>#N/A</v>
      </c>
      <c r="G48" s="99" t="e">
        <f>IF(ISERROR(A48),NA(),SUM(F$19:F48))</f>
        <v>#N/A</v>
      </c>
      <c r="H48" s="100" t="e">
        <f>IF(ISERROR(A48),NA(),H47+D48+F48)</f>
        <v>#N/A</v>
      </c>
      <c r="I48" s="91"/>
      <c r="J48" s="91"/>
      <c r="K48" s="91"/>
      <c r="L48" s="91"/>
      <c r="M48" s="91"/>
      <c r="N48" s="9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" customHeight="1" x14ac:dyDescent="0.3">
      <c r="A49" s="96" t="e">
        <f t="shared" si="1"/>
        <v>#N/A</v>
      </c>
      <c r="B49" s="102" t="e">
        <f t="shared" si="0"/>
        <v>#N/A</v>
      </c>
      <c r="C49" s="98" t="e">
        <f ca="1">IF(ISERROR(A49),NA(),IF(randrate,#REF!+RAND()*(#REF!-#REF!),$D$10))</f>
        <v>#N/A</v>
      </c>
      <c r="D49" s="99" t="e">
        <f t="shared" si="2"/>
        <v>#N/A</v>
      </c>
      <c r="E49" s="99" t="e">
        <f>IF(ISERROR(A49),NA(),SUM(D$19:D49))</f>
        <v>#N/A</v>
      </c>
      <c r="F49" s="99" t="e">
        <f>IF(ISERROR(A49),NA(),H48*C49)</f>
        <v>#N/A</v>
      </c>
      <c r="G49" s="99" t="e">
        <f>IF(ISERROR(A49),NA(),SUM(F$19:F49))</f>
        <v>#N/A</v>
      </c>
      <c r="H49" s="100" t="e">
        <f>IF(ISERROR(A49),NA(),H48+D49+F49)</f>
        <v>#N/A</v>
      </c>
      <c r="I49" s="91"/>
      <c r="J49" s="91"/>
      <c r="K49" s="91"/>
      <c r="L49" s="91"/>
      <c r="M49" s="91"/>
      <c r="N49" s="9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" customHeight="1" x14ac:dyDescent="0.3">
      <c r="A50" s="96" t="e">
        <f t="shared" si="1"/>
        <v>#N/A</v>
      </c>
      <c r="B50" s="102" t="e">
        <f t="shared" si="0"/>
        <v>#N/A</v>
      </c>
      <c r="C50" s="98" t="e">
        <f ca="1">IF(ISERROR(A50),NA(),IF(randrate,#REF!+RAND()*(#REF!-#REF!),$D$10))</f>
        <v>#N/A</v>
      </c>
      <c r="D50" s="99" t="e">
        <f t="shared" si="2"/>
        <v>#N/A</v>
      </c>
      <c r="E50" s="99" t="e">
        <f>IF(ISERROR(A50),NA(),SUM(D$19:D50))</f>
        <v>#N/A</v>
      </c>
      <c r="F50" s="99" t="e">
        <f>IF(ISERROR(A50),NA(),H49*C50)</f>
        <v>#N/A</v>
      </c>
      <c r="G50" s="99" t="e">
        <f>IF(ISERROR(A50),NA(),SUM(F$19:F50))</f>
        <v>#N/A</v>
      </c>
      <c r="H50" s="100" t="e">
        <f>IF(ISERROR(A50),NA(),H49+D50+F50)</f>
        <v>#N/A</v>
      </c>
      <c r="I50" s="91"/>
      <c r="J50" s="91"/>
      <c r="K50" s="91"/>
      <c r="L50" s="91"/>
      <c r="M50" s="91"/>
      <c r="N50" s="9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" customHeight="1" x14ac:dyDescent="0.3">
      <c r="A51" s="96" t="e">
        <f t="shared" si="1"/>
        <v>#N/A</v>
      </c>
      <c r="B51" s="102" t="e">
        <f t="shared" si="0"/>
        <v>#N/A</v>
      </c>
      <c r="C51" s="98" t="e">
        <f ca="1">IF(ISERROR(A51),NA(),IF(randrate,#REF!+RAND()*(#REF!-#REF!),$D$10))</f>
        <v>#N/A</v>
      </c>
      <c r="D51" s="99" t="e">
        <f t="shared" si="2"/>
        <v>#N/A</v>
      </c>
      <c r="E51" s="99" t="e">
        <f>IF(ISERROR(A51),NA(),SUM(D$19:D51))</f>
        <v>#N/A</v>
      </c>
      <c r="F51" s="99" t="e">
        <f>IF(ISERROR(A51),NA(),H50*C51)</f>
        <v>#N/A</v>
      </c>
      <c r="G51" s="99" t="e">
        <f>IF(ISERROR(A51),NA(),SUM(F$19:F51))</f>
        <v>#N/A</v>
      </c>
      <c r="H51" s="100" t="e">
        <f>IF(ISERROR(A51),NA(),H50+D51+F51)</f>
        <v>#N/A</v>
      </c>
      <c r="I51" s="91"/>
      <c r="J51" s="91"/>
      <c r="K51" s="91"/>
      <c r="L51" s="91"/>
      <c r="M51" s="91"/>
      <c r="N51" s="9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" customHeight="1" x14ac:dyDescent="0.3">
      <c r="A52" s="96" t="e">
        <f t="shared" si="1"/>
        <v>#N/A</v>
      </c>
      <c r="B52" s="102" t="e">
        <f t="shared" si="0"/>
        <v>#N/A</v>
      </c>
      <c r="C52" s="98" t="e">
        <f ca="1">IF(ISERROR(A52),NA(),IF(randrate,#REF!+RAND()*(#REF!-#REF!),$D$10))</f>
        <v>#N/A</v>
      </c>
      <c r="D52" s="99" t="e">
        <f t="shared" si="2"/>
        <v>#N/A</v>
      </c>
      <c r="E52" s="99" t="e">
        <f>IF(ISERROR(A52),NA(),SUM(D$19:D52))</f>
        <v>#N/A</v>
      </c>
      <c r="F52" s="99" t="e">
        <f>IF(ISERROR(A52),NA(),H51*C52)</f>
        <v>#N/A</v>
      </c>
      <c r="G52" s="99" t="e">
        <f>IF(ISERROR(A52),NA(),SUM(F$19:F52))</f>
        <v>#N/A</v>
      </c>
      <c r="H52" s="100" t="e">
        <f>IF(ISERROR(A52),NA(),H51+D52+F52)</f>
        <v>#N/A</v>
      </c>
      <c r="I52" s="91"/>
      <c r="J52" s="91"/>
      <c r="K52" s="91"/>
      <c r="L52" s="91"/>
      <c r="M52" s="91"/>
      <c r="N52" s="9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" customHeight="1" x14ac:dyDescent="0.3">
      <c r="A53" s="96" t="e">
        <f t="shared" si="1"/>
        <v>#N/A</v>
      </c>
      <c r="B53" s="102" t="e">
        <f t="shared" si="0"/>
        <v>#N/A</v>
      </c>
      <c r="C53" s="98" t="e">
        <f ca="1">IF(ISERROR(A53),NA(),IF(randrate,#REF!+RAND()*(#REF!-#REF!),$D$10))</f>
        <v>#N/A</v>
      </c>
      <c r="D53" s="99" t="e">
        <f t="shared" si="2"/>
        <v>#N/A</v>
      </c>
      <c r="E53" s="99" t="e">
        <f>IF(ISERROR(A53),NA(),SUM(D$19:D53))</f>
        <v>#N/A</v>
      </c>
      <c r="F53" s="99" t="e">
        <f>IF(ISERROR(A53),NA(),H52*C53)</f>
        <v>#N/A</v>
      </c>
      <c r="G53" s="99" t="e">
        <f>IF(ISERROR(A53),NA(),SUM(F$19:F53))</f>
        <v>#N/A</v>
      </c>
      <c r="H53" s="100" t="e">
        <f>IF(ISERROR(A53),NA(),H52+D53+F53)</f>
        <v>#N/A</v>
      </c>
      <c r="I53" s="91"/>
      <c r="J53" s="91"/>
      <c r="K53" s="91"/>
      <c r="L53" s="91"/>
      <c r="M53" s="91"/>
      <c r="N53" s="9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" customHeight="1" x14ac:dyDescent="0.3">
      <c r="A54" s="96" t="e">
        <f t="shared" si="1"/>
        <v>#N/A</v>
      </c>
      <c r="B54" s="102" t="e">
        <f t="shared" si="0"/>
        <v>#N/A</v>
      </c>
      <c r="C54" s="98" t="e">
        <f ca="1">IF(ISERROR(A54),NA(),IF(randrate,#REF!+RAND()*(#REF!-#REF!),$D$10))</f>
        <v>#N/A</v>
      </c>
      <c r="D54" s="99" t="e">
        <f t="shared" si="2"/>
        <v>#N/A</v>
      </c>
      <c r="E54" s="99" t="e">
        <f>IF(ISERROR(A54),NA(),SUM(D$19:D54))</f>
        <v>#N/A</v>
      </c>
      <c r="F54" s="99" t="e">
        <f>IF(ISERROR(A54),NA(),H53*C54)</f>
        <v>#N/A</v>
      </c>
      <c r="G54" s="99" t="e">
        <f>IF(ISERROR(A54),NA(),SUM(F$19:F54))</f>
        <v>#N/A</v>
      </c>
      <c r="H54" s="100" t="e">
        <f>IF(ISERROR(A54),NA(),H53+D54+F54)</f>
        <v>#N/A</v>
      </c>
      <c r="I54" s="91"/>
      <c r="J54" s="91"/>
      <c r="K54" s="91"/>
      <c r="L54" s="91"/>
      <c r="M54" s="91"/>
      <c r="N54" s="9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" customHeight="1" x14ac:dyDescent="0.3">
      <c r="A55" s="96" t="e">
        <f t="shared" si="1"/>
        <v>#N/A</v>
      </c>
      <c r="B55" s="102" t="e">
        <f t="shared" si="0"/>
        <v>#N/A</v>
      </c>
      <c r="C55" s="98" t="e">
        <f ca="1">IF(ISERROR(A55),NA(),IF(randrate,#REF!+RAND()*(#REF!-#REF!),$D$10))</f>
        <v>#N/A</v>
      </c>
      <c r="D55" s="99" t="e">
        <f t="shared" si="2"/>
        <v>#N/A</v>
      </c>
      <c r="E55" s="99" t="e">
        <f>IF(ISERROR(A55),NA(),SUM(D$19:D55))</f>
        <v>#N/A</v>
      </c>
      <c r="F55" s="99" t="e">
        <f>IF(ISERROR(A55),NA(),H54*C55)</f>
        <v>#N/A</v>
      </c>
      <c r="G55" s="99" t="e">
        <f>IF(ISERROR(A55),NA(),SUM(F$19:F55))</f>
        <v>#N/A</v>
      </c>
      <c r="H55" s="100" t="e">
        <f>IF(ISERROR(A55),NA(),H54+D55+F55)</f>
        <v>#N/A</v>
      </c>
      <c r="I55" s="91"/>
      <c r="J55" s="91"/>
      <c r="K55" s="91"/>
      <c r="L55" s="91"/>
      <c r="M55" s="91"/>
      <c r="N55" s="9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" customHeight="1" x14ac:dyDescent="0.3">
      <c r="A56" s="96" t="e">
        <f t="shared" si="1"/>
        <v>#N/A</v>
      </c>
      <c r="B56" s="102" t="e">
        <f t="shared" si="0"/>
        <v>#N/A</v>
      </c>
      <c r="C56" s="98" t="e">
        <f ca="1">IF(ISERROR(A56),NA(),IF(randrate,#REF!+RAND()*(#REF!-#REF!),$D$10))</f>
        <v>#N/A</v>
      </c>
      <c r="D56" s="99" t="e">
        <f t="shared" si="2"/>
        <v>#N/A</v>
      </c>
      <c r="E56" s="99" t="e">
        <f>IF(ISERROR(A56),NA(),SUM(D$19:D56))</f>
        <v>#N/A</v>
      </c>
      <c r="F56" s="99" t="e">
        <f>IF(ISERROR(A56),NA(),H55*C56)</f>
        <v>#N/A</v>
      </c>
      <c r="G56" s="99" t="e">
        <f>IF(ISERROR(A56),NA(),SUM(F$19:F56))</f>
        <v>#N/A</v>
      </c>
      <c r="H56" s="100" t="e">
        <f>IF(ISERROR(A56),NA(),H55+D56+F56)</f>
        <v>#N/A</v>
      </c>
      <c r="I56" s="91"/>
      <c r="J56" s="91"/>
      <c r="K56" s="91"/>
      <c r="L56" s="91"/>
      <c r="M56" s="91"/>
      <c r="N56" s="9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" customHeight="1" x14ac:dyDescent="0.3">
      <c r="A57" s="96" t="e">
        <f t="shared" si="1"/>
        <v>#N/A</v>
      </c>
      <c r="B57" s="102" t="e">
        <f t="shared" si="0"/>
        <v>#N/A</v>
      </c>
      <c r="C57" s="98" t="e">
        <f ca="1">IF(ISERROR(A57),NA(),IF(randrate,#REF!+RAND()*(#REF!-#REF!),$D$10))</f>
        <v>#N/A</v>
      </c>
      <c r="D57" s="99" t="e">
        <f t="shared" si="2"/>
        <v>#N/A</v>
      </c>
      <c r="E57" s="99" t="e">
        <f>IF(ISERROR(A57),NA(),SUM(D$19:D57))</f>
        <v>#N/A</v>
      </c>
      <c r="F57" s="99" t="e">
        <f>IF(ISERROR(A57),NA(),H56*C57)</f>
        <v>#N/A</v>
      </c>
      <c r="G57" s="99" t="e">
        <f>IF(ISERROR(A57),NA(),SUM(F$19:F57))</f>
        <v>#N/A</v>
      </c>
      <c r="H57" s="100" t="e">
        <f>IF(ISERROR(A57),NA(),H56+D57+F57)</f>
        <v>#N/A</v>
      </c>
      <c r="I57" s="91"/>
      <c r="J57" s="91"/>
      <c r="K57" s="91"/>
      <c r="L57" s="91"/>
      <c r="M57" s="91"/>
      <c r="N57" s="9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" customHeight="1" x14ac:dyDescent="0.3">
      <c r="A58" s="96" t="e">
        <f t="shared" si="1"/>
        <v>#N/A</v>
      </c>
      <c r="B58" s="102" t="e">
        <f t="shared" si="0"/>
        <v>#N/A</v>
      </c>
      <c r="C58" s="98" t="e">
        <f ca="1">IF(ISERROR(A58),NA(),IF(randrate,#REF!+RAND()*(#REF!-#REF!),$D$10))</f>
        <v>#N/A</v>
      </c>
      <c r="D58" s="99" t="e">
        <f t="shared" si="2"/>
        <v>#N/A</v>
      </c>
      <c r="E58" s="99" t="e">
        <f>IF(ISERROR(A58),NA(),SUM(D$19:D58))</f>
        <v>#N/A</v>
      </c>
      <c r="F58" s="99" t="e">
        <f>IF(ISERROR(A58),NA(),H57*C58)</f>
        <v>#N/A</v>
      </c>
      <c r="G58" s="99" t="e">
        <f>IF(ISERROR(A58),NA(),SUM(F$19:F58))</f>
        <v>#N/A</v>
      </c>
      <c r="H58" s="100" t="e">
        <f>IF(ISERROR(A58),NA(),H57+D58+F58)</f>
        <v>#N/A</v>
      </c>
      <c r="I58" s="91"/>
      <c r="J58" s="91"/>
      <c r="K58" s="91"/>
      <c r="L58" s="91"/>
      <c r="M58" s="91"/>
      <c r="N58" s="9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" customHeight="1" x14ac:dyDescent="0.3">
      <c r="A59" s="96" t="e">
        <f t="shared" si="1"/>
        <v>#N/A</v>
      </c>
      <c r="B59" s="102" t="e">
        <f t="shared" si="0"/>
        <v>#N/A</v>
      </c>
      <c r="C59" s="98" t="e">
        <f ca="1">IF(ISERROR(A59),NA(),IF(randrate,#REF!+RAND()*(#REF!-#REF!),$D$10))</f>
        <v>#N/A</v>
      </c>
      <c r="D59" s="99" t="e">
        <f t="shared" si="2"/>
        <v>#N/A</v>
      </c>
      <c r="E59" s="99" t="e">
        <f>IF(ISERROR(A59),NA(),SUM(D$19:D59))</f>
        <v>#N/A</v>
      </c>
      <c r="F59" s="99" t="e">
        <f>IF(ISERROR(A59),NA(),H58*C59)</f>
        <v>#N/A</v>
      </c>
      <c r="G59" s="99" t="e">
        <f>IF(ISERROR(A59),NA(),SUM(F$19:F59))</f>
        <v>#N/A</v>
      </c>
      <c r="H59" s="100" t="e">
        <f>IF(ISERROR(A59),NA(),H58+D59+F59)</f>
        <v>#N/A</v>
      </c>
      <c r="I59" s="91"/>
      <c r="J59" s="91"/>
      <c r="K59" s="91"/>
      <c r="L59" s="91"/>
      <c r="M59" s="91"/>
      <c r="N59" s="9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" customHeight="1" x14ac:dyDescent="0.3">
      <c r="A60" s="96" t="e">
        <f t="shared" si="1"/>
        <v>#N/A</v>
      </c>
      <c r="B60" s="102" t="e">
        <f t="shared" si="0"/>
        <v>#N/A</v>
      </c>
      <c r="C60" s="98" t="e">
        <f ca="1">IF(ISERROR(A60),NA(),IF(randrate,#REF!+RAND()*(#REF!-#REF!),$D$10))</f>
        <v>#N/A</v>
      </c>
      <c r="D60" s="99" t="e">
        <f t="shared" si="2"/>
        <v>#N/A</v>
      </c>
      <c r="E60" s="99" t="e">
        <f>IF(ISERROR(A60),NA(),SUM(D$19:D60))</f>
        <v>#N/A</v>
      </c>
      <c r="F60" s="99" t="e">
        <f>IF(ISERROR(A60),NA(),H59*C60)</f>
        <v>#N/A</v>
      </c>
      <c r="G60" s="99" t="e">
        <f>IF(ISERROR(A60),NA(),SUM(F$19:F60))</f>
        <v>#N/A</v>
      </c>
      <c r="H60" s="100" t="e">
        <f>IF(ISERROR(A60),NA(),H59+D60+F60)</f>
        <v>#N/A</v>
      </c>
      <c r="I60" s="91"/>
      <c r="J60" s="91"/>
      <c r="K60" s="91"/>
      <c r="L60" s="91"/>
      <c r="M60" s="91"/>
      <c r="N60" s="9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" customHeight="1" x14ac:dyDescent="0.3">
      <c r="A61" s="96" t="e">
        <f t="shared" si="1"/>
        <v>#N/A</v>
      </c>
      <c r="B61" s="102" t="e">
        <f t="shared" si="0"/>
        <v>#N/A</v>
      </c>
      <c r="C61" s="98" t="e">
        <f ca="1">IF(ISERROR(A61),NA(),IF(randrate,#REF!+RAND()*(#REF!-#REF!),$D$10))</f>
        <v>#N/A</v>
      </c>
      <c r="D61" s="99" t="e">
        <f t="shared" si="2"/>
        <v>#N/A</v>
      </c>
      <c r="E61" s="99" t="e">
        <f>IF(ISERROR(A61),NA(),SUM(D$19:D61))</f>
        <v>#N/A</v>
      </c>
      <c r="F61" s="99" t="e">
        <f>IF(ISERROR(A61),NA(),H60*C61)</f>
        <v>#N/A</v>
      </c>
      <c r="G61" s="99" t="e">
        <f>IF(ISERROR(A61),NA(),SUM(F$19:F61))</f>
        <v>#N/A</v>
      </c>
      <c r="H61" s="100" t="e">
        <f>IF(ISERROR(A61),NA(),H60+D61+F61)</f>
        <v>#N/A</v>
      </c>
      <c r="I61" s="91"/>
      <c r="J61" s="91"/>
      <c r="K61" s="91"/>
      <c r="L61" s="91"/>
      <c r="M61" s="91"/>
      <c r="N61" s="9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" customHeight="1" x14ac:dyDescent="0.3">
      <c r="A62" s="96" t="e">
        <f t="shared" si="1"/>
        <v>#N/A</v>
      </c>
      <c r="B62" s="102" t="e">
        <f t="shared" si="0"/>
        <v>#N/A</v>
      </c>
      <c r="C62" s="98" t="e">
        <f ca="1">IF(ISERROR(A62),NA(),IF(randrate,#REF!+RAND()*(#REF!-#REF!),$D$10))</f>
        <v>#N/A</v>
      </c>
      <c r="D62" s="99" t="e">
        <f t="shared" si="2"/>
        <v>#N/A</v>
      </c>
      <c r="E62" s="99" t="e">
        <f>IF(ISERROR(A62),NA(),SUM(D$19:D62))</f>
        <v>#N/A</v>
      </c>
      <c r="F62" s="99" t="e">
        <f>IF(ISERROR(A62),NA(),H61*C62)</f>
        <v>#N/A</v>
      </c>
      <c r="G62" s="99" t="e">
        <f>IF(ISERROR(A62),NA(),SUM(F$19:F62))</f>
        <v>#N/A</v>
      </c>
      <c r="H62" s="100" t="e">
        <f>IF(ISERROR(A62),NA(),H61+D62+F62)</f>
        <v>#N/A</v>
      </c>
      <c r="I62" s="91"/>
      <c r="J62" s="91"/>
      <c r="K62" s="91"/>
      <c r="L62" s="91"/>
      <c r="M62" s="91"/>
      <c r="N62" s="9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" customHeight="1" x14ac:dyDescent="0.3">
      <c r="A63" s="96" t="e">
        <f t="shared" si="1"/>
        <v>#N/A</v>
      </c>
      <c r="B63" s="102" t="e">
        <f t="shared" si="0"/>
        <v>#N/A</v>
      </c>
      <c r="C63" s="98" t="e">
        <f ca="1">IF(ISERROR(A63),NA(),IF(randrate,#REF!+RAND()*(#REF!-#REF!),$D$10))</f>
        <v>#N/A</v>
      </c>
      <c r="D63" s="99" t="e">
        <f t="shared" si="2"/>
        <v>#N/A</v>
      </c>
      <c r="E63" s="99" t="e">
        <f>IF(ISERROR(A63),NA(),SUM(D$19:D63))</f>
        <v>#N/A</v>
      </c>
      <c r="F63" s="99" t="e">
        <f>IF(ISERROR(A63),NA(),H62*C63)</f>
        <v>#N/A</v>
      </c>
      <c r="G63" s="99" t="e">
        <f>IF(ISERROR(A63),NA(),SUM(F$19:F63))</f>
        <v>#N/A</v>
      </c>
      <c r="H63" s="100" t="e">
        <f>IF(ISERROR(A63),NA(),H62+D63+F63)</f>
        <v>#N/A</v>
      </c>
      <c r="I63" s="91"/>
      <c r="J63" s="91"/>
      <c r="K63" s="91"/>
      <c r="L63" s="91"/>
      <c r="M63" s="91"/>
      <c r="N63" s="9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" customHeight="1" x14ac:dyDescent="0.3">
      <c r="A64" s="96" t="e">
        <f t="shared" si="1"/>
        <v>#N/A</v>
      </c>
      <c r="B64" s="102" t="e">
        <f t="shared" si="0"/>
        <v>#N/A</v>
      </c>
      <c r="C64" s="98" t="e">
        <f ca="1">IF(ISERROR(A64),NA(),IF(randrate,#REF!+RAND()*(#REF!-#REF!),$D$10))</f>
        <v>#N/A</v>
      </c>
      <c r="D64" s="99" t="e">
        <f t="shared" si="2"/>
        <v>#N/A</v>
      </c>
      <c r="E64" s="99" t="e">
        <f>IF(ISERROR(A64),NA(),SUM(D$19:D64))</f>
        <v>#N/A</v>
      </c>
      <c r="F64" s="99" t="e">
        <f>IF(ISERROR(A64),NA(),H63*C64)</f>
        <v>#N/A</v>
      </c>
      <c r="G64" s="99" t="e">
        <f>IF(ISERROR(A64),NA(),SUM(F$19:F64))</f>
        <v>#N/A</v>
      </c>
      <c r="H64" s="100" t="e">
        <f>IF(ISERROR(A64),NA(),H63+D64+F64)</f>
        <v>#N/A</v>
      </c>
      <c r="I64" s="91"/>
      <c r="J64" s="91"/>
      <c r="K64" s="91"/>
      <c r="L64" s="91"/>
      <c r="M64" s="91"/>
      <c r="N64" s="9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" customHeight="1" x14ac:dyDescent="0.3">
      <c r="A65" s="96" t="e">
        <f t="shared" si="1"/>
        <v>#N/A</v>
      </c>
      <c r="B65" s="102" t="e">
        <f t="shared" si="0"/>
        <v>#N/A</v>
      </c>
      <c r="C65" s="98" t="e">
        <f ca="1">IF(ISERROR(A65),NA(),IF(randrate,#REF!+RAND()*(#REF!-#REF!),$D$10))</f>
        <v>#N/A</v>
      </c>
      <c r="D65" s="99" t="e">
        <f t="shared" si="2"/>
        <v>#N/A</v>
      </c>
      <c r="E65" s="99" t="e">
        <f>IF(ISERROR(A65),NA(),SUM(D$19:D65))</f>
        <v>#N/A</v>
      </c>
      <c r="F65" s="99" t="e">
        <f>IF(ISERROR(A65),NA(),H64*C65)</f>
        <v>#N/A</v>
      </c>
      <c r="G65" s="99" t="e">
        <f>IF(ISERROR(A65),NA(),SUM(F$19:F65))</f>
        <v>#N/A</v>
      </c>
      <c r="H65" s="100" t="e">
        <f>IF(ISERROR(A65),NA(),H64+D65+F65)</f>
        <v>#N/A</v>
      </c>
      <c r="I65" s="91"/>
      <c r="J65" s="91"/>
      <c r="K65" s="91"/>
      <c r="L65" s="91"/>
      <c r="M65" s="91"/>
      <c r="N65" s="9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" customHeight="1" x14ac:dyDescent="0.3">
      <c r="A66" s="96" t="e">
        <f t="shared" si="1"/>
        <v>#N/A</v>
      </c>
      <c r="B66" s="102" t="e">
        <f t="shared" si="0"/>
        <v>#N/A</v>
      </c>
      <c r="C66" s="98" t="e">
        <f ca="1">IF(ISERROR(A66),NA(),IF(randrate,#REF!+RAND()*(#REF!-#REF!),$D$10))</f>
        <v>#N/A</v>
      </c>
      <c r="D66" s="99" t="e">
        <f t="shared" si="2"/>
        <v>#N/A</v>
      </c>
      <c r="E66" s="99" t="e">
        <f>IF(ISERROR(A66),NA(),SUM(D$19:D66))</f>
        <v>#N/A</v>
      </c>
      <c r="F66" s="99" t="e">
        <f>IF(ISERROR(A66),NA(),H65*C66)</f>
        <v>#N/A</v>
      </c>
      <c r="G66" s="99" t="e">
        <f>IF(ISERROR(A66),NA(),SUM(F$19:F66))</f>
        <v>#N/A</v>
      </c>
      <c r="H66" s="100" t="e">
        <f>IF(ISERROR(A66),NA(),H65+D66+F66)</f>
        <v>#N/A</v>
      </c>
      <c r="I66" s="91"/>
      <c r="J66" s="91"/>
      <c r="K66" s="91"/>
      <c r="L66" s="91"/>
      <c r="M66" s="91"/>
      <c r="N66" s="9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" customHeight="1" x14ac:dyDescent="0.3">
      <c r="A67" s="96" t="e">
        <f t="shared" si="1"/>
        <v>#N/A</v>
      </c>
      <c r="B67" s="102" t="e">
        <f t="shared" si="0"/>
        <v>#N/A</v>
      </c>
      <c r="C67" s="98" t="e">
        <f ca="1">IF(ISERROR(A67),NA(),IF(randrate,#REF!+RAND()*(#REF!-#REF!),$D$10))</f>
        <v>#N/A</v>
      </c>
      <c r="D67" s="99" t="e">
        <f t="shared" si="2"/>
        <v>#N/A</v>
      </c>
      <c r="E67" s="99" t="e">
        <f>IF(ISERROR(A67),NA(),SUM(D$19:D67))</f>
        <v>#N/A</v>
      </c>
      <c r="F67" s="99" t="e">
        <f>IF(ISERROR(A67),NA(),H66*C67)</f>
        <v>#N/A</v>
      </c>
      <c r="G67" s="99" t="e">
        <f>IF(ISERROR(A67),NA(),SUM(F$19:F67))</f>
        <v>#N/A</v>
      </c>
      <c r="H67" s="100" t="e">
        <f>IF(ISERROR(A67),NA(),H66+D67+F67)</f>
        <v>#N/A</v>
      </c>
      <c r="I67" s="91"/>
      <c r="J67" s="91"/>
      <c r="K67" s="91"/>
      <c r="L67" s="91"/>
      <c r="M67" s="91"/>
      <c r="N67" s="9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" customHeight="1" x14ac:dyDescent="0.3">
      <c r="A68" s="96" t="e">
        <f t="shared" si="1"/>
        <v>#N/A</v>
      </c>
      <c r="B68" s="102" t="e">
        <f t="shared" si="0"/>
        <v>#N/A</v>
      </c>
      <c r="C68" s="98" t="e">
        <f ca="1">IF(ISERROR(A68),NA(),IF(randrate,#REF!+RAND()*(#REF!-#REF!),$D$10))</f>
        <v>#N/A</v>
      </c>
      <c r="D68" s="99" t="e">
        <f t="shared" si="2"/>
        <v>#N/A</v>
      </c>
      <c r="E68" s="99" t="e">
        <f>IF(ISERROR(A68),NA(),SUM(D$19:D68))</f>
        <v>#N/A</v>
      </c>
      <c r="F68" s="99" t="e">
        <f>IF(ISERROR(A68),NA(),H67*C68)</f>
        <v>#N/A</v>
      </c>
      <c r="G68" s="99" t="e">
        <f>IF(ISERROR(A68),NA(),SUM(F$19:F68))</f>
        <v>#N/A</v>
      </c>
      <c r="H68" s="100" t="e">
        <f>IF(ISERROR(A68),NA(),H67+D68+F68)</f>
        <v>#N/A</v>
      </c>
      <c r="I68" s="91"/>
      <c r="J68" s="91"/>
      <c r="K68" s="91"/>
      <c r="L68" s="91"/>
      <c r="M68" s="91"/>
      <c r="N68" s="9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" customHeight="1" x14ac:dyDescent="0.3">
      <c r="A69" s="96" t="e">
        <f t="shared" si="1"/>
        <v>#N/A</v>
      </c>
      <c r="B69" s="102" t="e">
        <f t="shared" si="0"/>
        <v>#N/A</v>
      </c>
      <c r="C69" s="98" t="e">
        <f ca="1">IF(ISERROR(A69),NA(),IF(randrate,#REF!+RAND()*(#REF!-#REF!),$D$10))</f>
        <v>#N/A</v>
      </c>
      <c r="D69" s="99" t="e">
        <f t="shared" si="2"/>
        <v>#N/A</v>
      </c>
      <c r="E69" s="99" t="e">
        <f>IF(ISERROR(A69),NA(),SUM(D$19:D69))</f>
        <v>#N/A</v>
      </c>
      <c r="F69" s="99" t="e">
        <f>IF(ISERROR(A69),NA(),H68*C69)</f>
        <v>#N/A</v>
      </c>
      <c r="G69" s="99" t="e">
        <f>IF(ISERROR(A69),NA(),SUM(F$19:F69))</f>
        <v>#N/A</v>
      </c>
      <c r="H69" s="100" t="e">
        <f>IF(ISERROR(A69),NA(),H68+D69+F69)</f>
        <v>#N/A</v>
      </c>
      <c r="I69" s="91"/>
      <c r="J69" s="91"/>
      <c r="K69" s="91"/>
      <c r="L69" s="91"/>
      <c r="M69" s="91"/>
      <c r="N69" s="9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" customHeight="1" x14ac:dyDescent="0.3">
      <c r="A70" s="96" t="e">
        <f t="shared" si="1"/>
        <v>#N/A</v>
      </c>
      <c r="B70" s="102" t="e">
        <f t="shared" si="0"/>
        <v>#N/A</v>
      </c>
      <c r="C70" s="98" t="e">
        <f ca="1">IF(ISERROR(A70),NA(),IF(randrate,#REF!+RAND()*(#REF!-#REF!),$D$10))</f>
        <v>#N/A</v>
      </c>
      <c r="D70" s="99" t="e">
        <f t="shared" si="2"/>
        <v>#N/A</v>
      </c>
      <c r="E70" s="99" t="e">
        <f>IF(ISERROR(A70),NA(),SUM(D$19:D70))</f>
        <v>#N/A</v>
      </c>
      <c r="F70" s="99" t="e">
        <f>IF(ISERROR(A70),NA(),H69*C70)</f>
        <v>#N/A</v>
      </c>
      <c r="G70" s="99" t="e">
        <f>IF(ISERROR(A70),NA(),SUM(F$19:F70))</f>
        <v>#N/A</v>
      </c>
      <c r="H70" s="100" t="e">
        <f>IF(ISERROR(A70),NA(),H69+D70+F70)</f>
        <v>#N/A</v>
      </c>
      <c r="I70" s="91"/>
      <c r="J70" s="91"/>
      <c r="K70" s="91"/>
      <c r="L70" s="91"/>
      <c r="M70" s="91"/>
      <c r="N70" s="9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" customHeight="1" x14ac:dyDescent="0.3">
      <c r="A71" s="96" t="e">
        <f t="shared" si="1"/>
        <v>#N/A</v>
      </c>
      <c r="B71" s="102" t="e">
        <f t="shared" si="0"/>
        <v>#N/A</v>
      </c>
      <c r="C71" s="98" t="e">
        <f ca="1">IF(ISERROR(A71),NA(),IF(randrate,#REF!+RAND()*(#REF!-#REF!),$D$10))</f>
        <v>#N/A</v>
      </c>
      <c r="D71" s="99" t="e">
        <f t="shared" si="2"/>
        <v>#N/A</v>
      </c>
      <c r="E71" s="99" t="e">
        <f>IF(ISERROR(A71),NA(),SUM(D$19:D71))</f>
        <v>#N/A</v>
      </c>
      <c r="F71" s="99" t="e">
        <f>IF(ISERROR(A71),NA(),H70*C71)</f>
        <v>#N/A</v>
      </c>
      <c r="G71" s="99" t="e">
        <f>IF(ISERROR(A71),NA(),SUM(F$19:F71))</f>
        <v>#N/A</v>
      </c>
      <c r="H71" s="100" t="e">
        <f>IF(ISERROR(A71),NA(),H70+D71+F71)</f>
        <v>#N/A</v>
      </c>
      <c r="I71" s="91"/>
      <c r="J71" s="91"/>
      <c r="K71" s="91"/>
      <c r="L71" s="91"/>
      <c r="M71" s="91"/>
      <c r="N71" s="9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" customHeight="1" x14ac:dyDescent="0.3">
      <c r="A72" s="96" t="e">
        <f t="shared" si="1"/>
        <v>#N/A</v>
      </c>
      <c r="B72" s="102" t="e">
        <f t="shared" si="0"/>
        <v>#N/A</v>
      </c>
      <c r="C72" s="98" t="e">
        <f ca="1">IF(ISERROR(A72),NA(),IF(randrate,#REF!+RAND()*(#REF!-#REF!),$D$10))</f>
        <v>#N/A</v>
      </c>
      <c r="D72" s="99" t="e">
        <f t="shared" si="2"/>
        <v>#N/A</v>
      </c>
      <c r="E72" s="99" t="e">
        <f>IF(ISERROR(A72),NA(),SUM(D$19:D72))</f>
        <v>#N/A</v>
      </c>
      <c r="F72" s="99" t="e">
        <f>IF(ISERROR(A72),NA(),H71*C72)</f>
        <v>#N/A</v>
      </c>
      <c r="G72" s="99" t="e">
        <f>IF(ISERROR(A72),NA(),SUM(F$19:F72))</f>
        <v>#N/A</v>
      </c>
      <c r="H72" s="100" t="e">
        <f>IF(ISERROR(A72),NA(),H71+D72+F72)</f>
        <v>#N/A</v>
      </c>
      <c r="I72" s="91"/>
      <c r="J72" s="91"/>
      <c r="K72" s="91"/>
      <c r="L72" s="91"/>
      <c r="M72" s="91"/>
      <c r="N72" s="9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" customHeight="1" x14ac:dyDescent="0.3">
      <c r="A73" s="96" t="e">
        <f t="shared" si="1"/>
        <v>#N/A</v>
      </c>
      <c r="B73" s="102" t="e">
        <f t="shared" si="0"/>
        <v>#N/A</v>
      </c>
      <c r="C73" s="98" t="e">
        <f ca="1">IF(ISERROR(A73),NA(),IF(randrate,#REF!+RAND()*(#REF!-#REF!),$D$10))</f>
        <v>#N/A</v>
      </c>
      <c r="D73" s="99" t="e">
        <f t="shared" si="2"/>
        <v>#N/A</v>
      </c>
      <c r="E73" s="99" t="e">
        <f>IF(ISERROR(A73),NA(),SUM(D$19:D73))</f>
        <v>#N/A</v>
      </c>
      <c r="F73" s="99" t="e">
        <f>IF(ISERROR(A73),NA(),H72*C73)</f>
        <v>#N/A</v>
      </c>
      <c r="G73" s="99" t="e">
        <f>IF(ISERROR(A73),NA(),SUM(F$19:F73))</f>
        <v>#N/A</v>
      </c>
      <c r="H73" s="100" t="e">
        <f>IF(ISERROR(A73),NA(),H72+D73+F73)</f>
        <v>#N/A</v>
      </c>
      <c r="I73" s="91"/>
      <c r="J73" s="91"/>
      <c r="K73" s="91"/>
      <c r="L73" s="91"/>
      <c r="M73" s="91"/>
      <c r="N73" s="9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" customHeight="1" x14ac:dyDescent="0.3">
      <c r="A74" s="96" t="e">
        <f t="shared" si="1"/>
        <v>#N/A</v>
      </c>
      <c r="B74" s="102" t="e">
        <f t="shared" si="0"/>
        <v>#N/A</v>
      </c>
      <c r="C74" s="98" t="e">
        <f ca="1">IF(ISERROR(A74),NA(),IF(randrate,#REF!+RAND()*(#REF!-#REF!),$D$10))</f>
        <v>#N/A</v>
      </c>
      <c r="D74" s="99" t="e">
        <f t="shared" si="2"/>
        <v>#N/A</v>
      </c>
      <c r="E74" s="99" t="e">
        <f>IF(ISERROR(A74),NA(),SUM(D$19:D74))</f>
        <v>#N/A</v>
      </c>
      <c r="F74" s="99" t="e">
        <f>IF(ISERROR(A74),NA(),H73*C74)</f>
        <v>#N/A</v>
      </c>
      <c r="G74" s="99" t="e">
        <f>IF(ISERROR(A74),NA(),SUM(F$19:F74))</f>
        <v>#N/A</v>
      </c>
      <c r="H74" s="100" t="e">
        <f>IF(ISERROR(A74),NA(),H73+D74+F74)</f>
        <v>#N/A</v>
      </c>
      <c r="I74" s="91"/>
      <c r="J74" s="91"/>
      <c r="K74" s="91"/>
      <c r="L74" s="91"/>
      <c r="M74" s="91"/>
      <c r="N74" s="9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" customHeight="1" x14ac:dyDescent="0.3">
      <c r="A75" s="96" t="e">
        <f t="shared" si="1"/>
        <v>#N/A</v>
      </c>
      <c r="B75" s="102" t="e">
        <f t="shared" si="0"/>
        <v>#N/A</v>
      </c>
      <c r="C75" s="98" t="e">
        <f ca="1">IF(ISERROR(A75),NA(),IF(randrate,#REF!+RAND()*(#REF!-#REF!),$D$10))</f>
        <v>#N/A</v>
      </c>
      <c r="D75" s="99" t="e">
        <f t="shared" si="2"/>
        <v>#N/A</v>
      </c>
      <c r="E75" s="99" t="e">
        <f>IF(ISERROR(A75),NA(),SUM(D$19:D75))</f>
        <v>#N/A</v>
      </c>
      <c r="F75" s="99" t="e">
        <f>IF(ISERROR(A75),NA(),H74*C75)</f>
        <v>#N/A</v>
      </c>
      <c r="G75" s="99" t="e">
        <f>IF(ISERROR(A75),NA(),SUM(F$19:F75))</f>
        <v>#N/A</v>
      </c>
      <c r="H75" s="100" t="e">
        <f>IF(ISERROR(A75),NA(),H74+D75+F75)</f>
        <v>#N/A</v>
      </c>
      <c r="I75" s="91"/>
      <c r="J75" s="91"/>
      <c r="K75" s="91"/>
      <c r="L75" s="91"/>
      <c r="M75" s="91"/>
      <c r="N75" s="9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" customHeight="1" x14ac:dyDescent="0.3">
      <c r="A76" s="103" t="e">
        <f t="shared" si="1"/>
        <v>#N/A</v>
      </c>
      <c r="B76" s="104" t="e">
        <f t="shared" si="0"/>
        <v>#N/A</v>
      </c>
      <c r="C76" s="105" t="e">
        <f ca="1">IF(ISERROR(A76),NA(),IF(randrate,#REF!+RAND()*(#REF!-#REF!),$D$10))</f>
        <v>#N/A</v>
      </c>
      <c r="D76" s="99" t="e">
        <f t="shared" si="2"/>
        <v>#N/A</v>
      </c>
      <c r="E76" s="106" t="e">
        <f>IF(ISERROR(A76),NA(),SUM(D$19:D76))</f>
        <v>#N/A</v>
      </c>
      <c r="F76" s="106" t="e">
        <f>IF(ISERROR(A76),NA(),H75*C76)</f>
        <v>#N/A</v>
      </c>
      <c r="G76" s="106" t="e">
        <f>IF(ISERROR(A76),NA(),SUM(F$19:F76))</f>
        <v>#N/A</v>
      </c>
      <c r="H76" s="107" t="e">
        <f>IF(ISERROR(A76),NA(),H75+D76+F76)</f>
        <v>#N/A</v>
      </c>
      <c r="I76" s="91"/>
      <c r="J76" s="91"/>
      <c r="K76" s="91"/>
      <c r="L76" s="91"/>
      <c r="M76" s="91"/>
      <c r="N76" s="9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" customHeight="1" x14ac:dyDescent="0.3">
      <c r="A77" s="102" t="e">
        <f t="shared" si="1"/>
        <v>#N/A</v>
      </c>
      <c r="B77" s="102" t="e">
        <f t="shared" si="0"/>
        <v>#N/A</v>
      </c>
      <c r="C77" s="98" t="e">
        <f ca="1">IF(ISERROR(A77),NA(),IF(randrate,#REF!+RAND()*(#REF!-#REF!),$D$10))</f>
        <v>#N/A</v>
      </c>
      <c r="D77" s="99" t="e">
        <f t="shared" si="2"/>
        <v>#N/A</v>
      </c>
      <c r="E77" s="99" t="e">
        <f>IF(ISERROR(A77),NA(),SUM(D$19:D77))</f>
        <v>#N/A</v>
      </c>
      <c r="F77" s="99" t="e">
        <f>IF(ISERROR(A77),NA(),H76*C77)</f>
        <v>#N/A</v>
      </c>
      <c r="G77" s="99" t="e">
        <f>IF(ISERROR(A77),NA(),SUM(F$19:F77))</f>
        <v>#N/A</v>
      </c>
      <c r="H77" s="99" t="e">
        <f>IF(ISERROR(A77),NA(),H76+D77+F77)</f>
        <v>#N/A</v>
      </c>
      <c r="I77" s="91"/>
      <c r="J77" s="91"/>
      <c r="K77" s="91"/>
      <c r="L77" s="91"/>
      <c r="M77" s="91"/>
      <c r="N77" s="9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" customHeight="1" x14ac:dyDescent="0.3">
      <c r="A78" s="102" t="e">
        <f t="shared" si="1"/>
        <v>#N/A</v>
      </c>
      <c r="B78" s="102" t="e">
        <f t="shared" si="0"/>
        <v>#N/A</v>
      </c>
      <c r="C78" s="98" t="e">
        <f ca="1">IF(ISERROR(A78),NA(),IF(randrate,#REF!+RAND()*(#REF!-#REF!),$D$10))</f>
        <v>#N/A</v>
      </c>
      <c r="D78" s="99" t="e">
        <f t="shared" si="2"/>
        <v>#N/A</v>
      </c>
      <c r="E78" s="99" t="e">
        <f>IF(ISERROR(A78),NA(),SUM(D$19:D78))</f>
        <v>#N/A</v>
      </c>
      <c r="F78" s="99" t="e">
        <f>IF(ISERROR(A78),NA(),H77*C78)</f>
        <v>#N/A</v>
      </c>
      <c r="G78" s="99" t="e">
        <f>IF(ISERROR(A78),NA(),SUM(F$19:F78))</f>
        <v>#N/A</v>
      </c>
      <c r="H78" s="99" t="e">
        <f>IF(ISERROR(A78),NA(),H77+D78+F78)</f>
        <v>#N/A</v>
      </c>
      <c r="I78" s="91"/>
      <c r="J78" s="91"/>
      <c r="K78" s="91"/>
      <c r="L78" s="91"/>
      <c r="M78" s="91"/>
      <c r="N78" s="9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" customHeight="1" x14ac:dyDescent="0.3">
      <c r="A79" s="102" t="e">
        <f t="shared" si="1"/>
        <v>#N/A</v>
      </c>
      <c r="B79" s="102" t="e">
        <f t="shared" si="0"/>
        <v>#N/A</v>
      </c>
      <c r="C79" s="98" t="e">
        <f ca="1">IF(ISERROR(A79),NA(),IF(randrate,#REF!+RAND()*(#REF!-#REF!),$D$10))</f>
        <v>#N/A</v>
      </c>
      <c r="D79" s="99" t="e">
        <f t="shared" si="2"/>
        <v>#N/A</v>
      </c>
      <c r="E79" s="99" t="e">
        <f>IF(ISERROR(A79),NA(),SUM(D$19:D79))</f>
        <v>#N/A</v>
      </c>
      <c r="F79" s="99" t="e">
        <f>IF(ISERROR(A79),NA(),H78*C79)</f>
        <v>#N/A</v>
      </c>
      <c r="G79" s="99" t="e">
        <f>IF(ISERROR(A79),NA(),SUM(F$19:F79))</f>
        <v>#N/A</v>
      </c>
      <c r="H79" s="99" t="e">
        <f>IF(ISERROR(A79),NA(),H78+D79+F79)</f>
        <v>#N/A</v>
      </c>
      <c r="I79" s="91"/>
      <c r="J79" s="91"/>
      <c r="K79" s="91"/>
      <c r="L79" s="91"/>
      <c r="M79" s="91"/>
      <c r="N79" s="9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" customHeight="1" x14ac:dyDescent="0.3">
      <c r="A80" s="102" t="e">
        <f t="shared" si="1"/>
        <v>#N/A</v>
      </c>
      <c r="B80" s="102" t="e">
        <f t="shared" si="0"/>
        <v>#N/A</v>
      </c>
      <c r="C80" s="98" t="e">
        <f ca="1">IF(ISERROR(A80),NA(),IF(randrate,#REF!+RAND()*(#REF!-#REF!),$D$10))</f>
        <v>#N/A</v>
      </c>
      <c r="D80" s="99" t="e">
        <f t="shared" si="2"/>
        <v>#N/A</v>
      </c>
      <c r="E80" s="99" t="e">
        <f>IF(ISERROR(A80),NA(),SUM(D$19:D80))</f>
        <v>#N/A</v>
      </c>
      <c r="F80" s="99" t="e">
        <f>IF(ISERROR(A80),NA(),H79*C80)</f>
        <v>#N/A</v>
      </c>
      <c r="G80" s="99" t="e">
        <f>IF(ISERROR(A80),NA(),SUM(F$19:F80))</f>
        <v>#N/A</v>
      </c>
      <c r="H80" s="99" t="e">
        <f>IF(ISERROR(A80),NA(),H79+D80+F80)</f>
        <v>#N/A</v>
      </c>
      <c r="I80" s="91"/>
      <c r="J80" s="91"/>
      <c r="K80" s="91"/>
      <c r="L80" s="91"/>
      <c r="M80" s="91"/>
      <c r="N80" s="9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" customHeight="1" x14ac:dyDescent="0.3">
      <c r="A81" s="14"/>
      <c r="B81" s="14"/>
      <c r="C81" s="108"/>
      <c r="D81" s="109"/>
      <c r="E81" s="109"/>
      <c r="F81" s="109"/>
      <c r="G81" s="109"/>
      <c r="H81" s="109"/>
      <c r="I81" s="91"/>
      <c r="J81" s="91"/>
      <c r="K81" s="91"/>
      <c r="L81" s="91"/>
      <c r="M81" s="91"/>
      <c r="N81" s="9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" customHeight="1" x14ac:dyDescent="0.3">
      <c r="A82" s="14"/>
      <c r="B82" s="14"/>
      <c r="C82" s="108"/>
      <c r="D82" s="109"/>
      <c r="E82" s="109"/>
      <c r="F82" s="109"/>
      <c r="G82" s="109"/>
      <c r="H82" s="109"/>
      <c r="I82" s="91"/>
      <c r="J82" s="91"/>
      <c r="K82" s="91"/>
      <c r="L82" s="91"/>
      <c r="M82" s="91"/>
      <c r="N82" s="9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" customHeight="1" x14ac:dyDescent="0.3">
      <c r="A83" s="14"/>
      <c r="B83" s="14"/>
      <c r="C83" s="108"/>
      <c r="D83" s="109"/>
      <c r="E83" s="109"/>
      <c r="F83" s="109"/>
      <c r="G83" s="109"/>
      <c r="H83" s="109"/>
      <c r="I83" s="91"/>
      <c r="J83" s="91"/>
      <c r="K83" s="91"/>
      <c r="L83" s="91"/>
      <c r="M83" s="91"/>
      <c r="N83" s="9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" customHeight="1" x14ac:dyDescent="0.3">
      <c r="A84" s="14"/>
      <c r="B84" s="14"/>
      <c r="C84" s="108"/>
      <c r="D84" s="109"/>
      <c r="E84" s="109"/>
      <c r="F84" s="109"/>
      <c r="G84" s="109"/>
      <c r="H84" s="109"/>
      <c r="I84" s="91"/>
      <c r="J84" s="91"/>
      <c r="K84" s="91"/>
      <c r="L84" s="91"/>
      <c r="M84" s="91"/>
      <c r="N84" s="9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" customHeight="1" x14ac:dyDescent="0.3">
      <c r="A85" s="14"/>
      <c r="B85" s="14"/>
      <c r="C85" s="108"/>
      <c r="D85" s="109"/>
      <c r="E85" s="109"/>
      <c r="F85" s="109"/>
      <c r="G85" s="109"/>
      <c r="H85" s="109"/>
      <c r="I85" s="91"/>
      <c r="J85" s="91"/>
      <c r="K85" s="91"/>
      <c r="L85" s="91"/>
      <c r="M85" s="91"/>
      <c r="N85" s="91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" customHeight="1" x14ac:dyDescent="0.3">
      <c r="A86" s="14"/>
      <c r="B86" s="14"/>
      <c r="C86" s="108"/>
      <c r="D86" s="109"/>
      <c r="E86" s="109"/>
      <c r="F86" s="109"/>
      <c r="G86" s="109"/>
      <c r="H86" s="10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" customHeight="1" x14ac:dyDescent="0.3">
      <c r="A87" s="14"/>
      <c r="B87" s="14"/>
      <c r="C87" s="108"/>
      <c r="D87" s="109"/>
      <c r="E87" s="109"/>
      <c r="F87" s="109"/>
      <c r="G87" s="109"/>
      <c r="H87" s="10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" customHeight="1" x14ac:dyDescent="0.3">
      <c r="A88" s="14"/>
      <c r="B88" s="14"/>
      <c r="C88" s="108"/>
      <c r="D88" s="109"/>
      <c r="E88" s="109"/>
      <c r="F88" s="109"/>
      <c r="G88" s="109"/>
      <c r="H88" s="10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" customHeight="1" x14ac:dyDescent="0.3">
      <c r="A89" s="14"/>
      <c r="B89" s="14"/>
      <c r="C89" s="108"/>
      <c r="D89" s="109"/>
      <c r="E89" s="109"/>
      <c r="F89" s="109"/>
      <c r="G89" s="109"/>
      <c r="H89" s="10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" customHeight="1" x14ac:dyDescent="0.3">
      <c r="A90" s="14"/>
      <c r="B90" s="14"/>
      <c r="C90" s="108"/>
      <c r="D90" s="109"/>
      <c r="E90" s="109"/>
      <c r="F90" s="109"/>
      <c r="G90" s="109"/>
      <c r="H90" s="10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" customHeight="1" x14ac:dyDescent="0.3">
      <c r="A91" s="14"/>
      <c r="B91" s="14"/>
      <c r="C91" s="108"/>
      <c r="D91" s="109"/>
      <c r="E91" s="109"/>
      <c r="F91" s="109"/>
      <c r="G91" s="109"/>
      <c r="H91" s="10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" customHeight="1" x14ac:dyDescent="0.3">
      <c r="A92" s="14"/>
      <c r="B92" s="14"/>
      <c r="C92" s="108"/>
      <c r="D92" s="109"/>
      <c r="E92" s="109"/>
      <c r="F92" s="109"/>
      <c r="G92" s="109"/>
      <c r="H92" s="10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" customHeight="1" x14ac:dyDescent="0.3">
      <c r="A93" s="14"/>
      <c r="B93" s="14"/>
      <c r="C93" s="108"/>
      <c r="D93" s="109"/>
      <c r="E93" s="109"/>
      <c r="F93" s="109"/>
      <c r="G93" s="109"/>
      <c r="H93" s="10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" customHeight="1" x14ac:dyDescent="0.3">
      <c r="A94" s="14"/>
      <c r="B94" s="14"/>
      <c r="C94" s="108"/>
      <c r="D94" s="109"/>
      <c r="E94" s="109"/>
      <c r="F94" s="109"/>
      <c r="G94" s="109"/>
      <c r="H94" s="10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" customHeight="1" x14ac:dyDescent="0.3">
      <c r="A95" s="14"/>
      <c r="B95" s="14"/>
      <c r="C95" s="108"/>
      <c r="D95" s="109"/>
      <c r="E95" s="109"/>
      <c r="F95" s="109"/>
      <c r="G95" s="109"/>
      <c r="H95" s="10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" customHeight="1" x14ac:dyDescent="0.3">
      <c r="A96" s="14"/>
      <c r="B96" s="14"/>
      <c r="C96" s="108"/>
      <c r="D96" s="109"/>
      <c r="E96" s="109"/>
      <c r="F96" s="109"/>
      <c r="G96" s="109"/>
      <c r="H96" s="10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" customHeight="1" x14ac:dyDescent="0.3">
      <c r="A97" s="14"/>
      <c r="B97" s="14"/>
      <c r="C97" s="108"/>
      <c r="D97" s="109"/>
      <c r="E97" s="109"/>
      <c r="F97" s="109"/>
      <c r="G97" s="109"/>
      <c r="H97" s="10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" customHeight="1" x14ac:dyDescent="0.3">
      <c r="A98" s="14"/>
      <c r="B98" s="14"/>
      <c r="C98" s="108"/>
      <c r="D98" s="109"/>
      <c r="E98" s="109"/>
      <c r="F98" s="109"/>
      <c r="G98" s="109"/>
      <c r="H98" s="10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" customHeight="1" x14ac:dyDescent="0.3">
      <c r="A99" s="14"/>
      <c r="B99" s="14"/>
      <c r="C99" s="108"/>
      <c r="D99" s="109"/>
      <c r="E99" s="109"/>
      <c r="F99" s="109"/>
      <c r="G99" s="109"/>
      <c r="H99" s="10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" customHeight="1" x14ac:dyDescent="0.3">
      <c r="A100" s="14"/>
      <c r="B100" s="14"/>
      <c r="C100" s="108"/>
      <c r="D100" s="109"/>
      <c r="E100" s="109"/>
      <c r="F100" s="109"/>
      <c r="G100" s="109"/>
      <c r="H100" s="10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" customHeight="1" x14ac:dyDescent="0.3">
      <c r="A101" s="14"/>
      <c r="B101" s="14"/>
      <c r="C101" s="108"/>
      <c r="D101" s="109"/>
      <c r="E101" s="109"/>
      <c r="F101" s="109"/>
      <c r="G101" s="109"/>
      <c r="H101" s="10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" customHeight="1" x14ac:dyDescent="0.3">
      <c r="A102" s="14"/>
      <c r="B102" s="14"/>
      <c r="C102" s="108"/>
      <c r="D102" s="109"/>
      <c r="E102" s="109"/>
      <c r="F102" s="109"/>
      <c r="G102" s="109"/>
      <c r="H102" s="10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" customHeight="1" x14ac:dyDescent="0.3">
      <c r="A103" s="14"/>
      <c r="B103" s="14"/>
      <c r="C103" s="108"/>
      <c r="D103" s="109"/>
      <c r="E103" s="109"/>
      <c r="F103" s="109"/>
      <c r="G103" s="109"/>
      <c r="H103" s="10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" customHeight="1" x14ac:dyDescent="0.3">
      <c r="A104" s="14"/>
      <c r="B104" s="14"/>
      <c r="C104" s="108"/>
      <c r="D104" s="109"/>
      <c r="E104" s="109"/>
      <c r="F104" s="109"/>
      <c r="G104" s="109"/>
      <c r="H104" s="10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" customHeight="1" x14ac:dyDescent="0.3">
      <c r="A105" s="14"/>
      <c r="B105" s="14"/>
      <c r="C105" s="108"/>
      <c r="D105" s="109"/>
      <c r="E105" s="109"/>
      <c r="F105" s="109"/>
      <c r="G105" s="109"/>
      <c r="H105" s="10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" customHeight="1" x14ac:dyDescent="0.3">
      <c r="A106" s="14"/>
      <c r="B106" s="14"/>
      <c r="C106" s="108"/>
      <c r="D106" s="109"/>
      <c r="E106" s="109"/>
      <c r="F106" s="109"/>
      <c r="G106" s="109"/>
      <c r="H106" s="10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" customHeight="1" x14ac:dyDescent="0.3">
      <c r="A107" s="14"/>
      <c r="B107" s="14"/>
      <c r="C107" s="108"/>
      <c r="D107" s="109"/>
      <c r="E107" s="109"/>
      <c r="F107" s="109"/>
      <c r="G107" s="109"/>
      <c r="H107" s="10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" customHeight="1" x14ac:dyDescent="0.3">
      <c r="A108" s="14"/>
      <c r="B108" s="14"/>
      <c r="C108" s="108"/>
      <c r="D108" s="109"/>
      <c r="E108" s="109"/>
      <c r="F108" s="109"/>
      <c r="G108" s="109"/>
      <c r="H108" s="10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" customHeight="1" x14ac:dyDescent="0.3">
      <c r="A109" s="14"/>
      <c r="B109" s="14"/>
      <c r="C109" s="108"/>
      <c r="D109" s="109"/>
      <c r="E109" s="109"/>
      <c r="F109" s="109"/>
      <c r="G109" s="109"/>
      <c r="H109" s="10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" customHeight="1" x14ac:dyDescent="0.3">
      <c r="A110" s="14"/>
      <c r="B110" s="14"/>
      <c r="C110" s="108"/>
      <c r="D110" s="109"/>
      <c r="E110" s="109"/>
      <c r="F110" s="109"/>
      <c r="G110" s="109"/>
      <c r="H110" s="10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" customHeight="1" x14ac:dyDescent="0.3">
      <c r="A111" s="14"/>
      <c r="B111" s="14"/>
      <c r="C111" s="108"/>
      <c r="D111" s="109"/>
      <c r="E111" s="109"/>
      <c r="F111" s="109"/>
      <c r="G111" s="109"/>
      <c r="H111" s="10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" customHeight="1" x14ac:dyDescent="0.3">
      <c r="A112" s="14"/>
      <c r="B112" s="14"/>
      <c r="C112" s="108"/>
      <c r="D112" s="109"/>
      <c r="E112" s="109"/>
      <c r="F112" s="109"/>
      <c r="G112" s="109"/>
      <c r="H112" s="10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" customHeight="1" x14ac:dyDescent="0.3">
      <c r="A113" s="14"/>
      <c r="B113" s="14"/>
      <c r="C113" s="108"/>
      <c r="D113" s="109"/>
      <c r="E113" s="109"/>
      <c r="F113" s="109"/>
      <c r="G113" s="109"/>
      <c r="H113" s="10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" customHeight="1" x14ac:dyDescent="0.3">
      <c r="A114" s="14"/>
      <c r="B114" s="14"/>
      <c r="C114" s="108"/>
      <c r="D114" s="109"/>
      <c r="E114" s="109"/>
      <c r="F114" s="109"/>
      <c r="G114" s="109"/>
      <c r="H114" s="10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" customHeight="1" x14ac:dyDescent="0.3">
      <c r="A115" s="14"/>
      <c r="B115" s="14"/>
      <c r="C115" s="108"/>
      <c r="D115" s="109"/>
      <c r="E115" s="109"/>
      <c r="F115" s="109"/>
      <c r="G115" s="109"/>
      <c r="H115" s="10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" customHeight="1" x14ac:dyDescent="0.3">
      <c r="A116" s="14"/>
      <c r="B116" s="14"/>
      <c r="C116" s="108"/>
      <c r="D116" s="109"/>
      <c r="E116" s="109"/>
      <c r="F116" s="109"/>
      <c r="G116" s="109"/>
      <c r="H116" s="10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" customHeight="1" x14ac:dyDescent="0.3">
      <c r="A117" s="14"/>
      <c r="B117" s="14"/>
      <c r="C117" s="108"/>
      <c r="D117" s="109"/>
      <c r="E117" s="109"/>
      <c r="F117" s="109"/>
      <c r="G117" s="109"/>
      <c r="H117" s="10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" customHeight="1" x14ac:dyDescent="0.3">
      <c r="A118" s="14"/>
      <c r="B118" s="14"/>
      <c r="C118" s="108"/>
      <c r="D118" s="109"/>
      <c r="E118" s="109"/>
      <c r="F118" s="109"/>
      <c r="G118" s="109"/>
      <c r="H118" s="10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" customHeight="1" x14ac:dyDescent="0.3">
      <c r="A119" s="14"/>
      <c r="B119" s="14"/>
      <c r="C119" s="108"/>
      <c r="D119" s="109"/>
      <c r="E119" s="109"/>
      <c r="F119" s="109"/>
      <c r="G119" s="109"/>
      <c r="H119" s="10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" customHeight="1" x14ac:dyDescent="0.3">
      <c r="A120" s="14"/>
      <c r="B120" s="14"/>
      <c r="C120" s="108"/>
      <c r="D120" s="109"/>
      <c r="E120" s="109"/>
      <c r="F120" s="109"/>
      <c r="G120" s="109"/>
      <c r="H120" s="10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" customHeight="1" x14ac:dyDescent="0.3">
      <c r="A121" s="14"/>
      <c r="B121" s="14"/>
      <c r="C121" s="108"/>
      <c r="D121" s="109"/>
      <c r="E121" s="109"/>
      <c r="F121" s="109"/>
      <c r="G121" s="109"/>
      <c r="H121" s="10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" customHeight="1" x14ac:dyDescent="0.3">
      <c r="A122" s="14"/>
      <c r="B122" s="14"/>
      <c r="C122" s="108"/>
      <c r="D122" s="109"/>
      <c r="E122" s="109"/>
      <c r="F122" s="109"/>
      <c r="G122" s="109"/>
      <c r="H122" s="10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" customHeight="1" x14ac:dyDescent="0.3">
      <c r="A123" s="14"/>
      <c r="B123" s="14"/>
      <c r="C123" s="108"/>
      <c r="D123" s="109"/>
      <c r="E123" s="109"/>
      <c r="F123" s="109"/>
      <c r="G123" s="109"/>
      <c r="H123" s="10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" customHeight="1" x14ac:dyDescent="0.3">
      <c r="A124" s="14"/>
      <c r="B124" s="14"/>
      <c r="C124" s="108"/>
      <c r="D124" s="109"/>
      <c r="E124" s="109"/>
      <c r="F124" s="109"/>
      <c r="G124" s="109"/>
      <c r="H124" s="10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" customHeight="1" x14ac:dyDescent="0.3">
      <c r="A125" s="14"/>
      <c r="B125" s="14"/>
      <c r="C125" s="108"/>
      <c r="D125" s="109"/>
      <c r="E125" s="109"/>
      <c r="F125" s="109"/>
      <c r="G125" s="109"/>
      <c r="H125" s="10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" customHeight="1" x14ac:dyDescent="0.3">
      <c r="A126" s="14"/>
      <c r="B126" s="14"/>
      <c r="C126" s="108"/>
      <c r="D126" s="109"/>
      <c r="E126" s="109"/>
      <c r="F126" s="109"/>
      <c r="G126" s="109"/>
      <c r="H126" s="10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" customHeight="1" x14ac:dyDescent="0.3">
      <c r="A127" s="14"/>
      <c r="B127" s="14"/>
      <c r="C127" s="108"/>
      <c r="D127" s="109"/>
      <c r="E127" s="109"/>
      <c r="F127" s="109"/>
      <c r="G127" s="109"/>
      <c r="H127" s="10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" customHeight="1" x14ac:dyDescent="0.3">
      <c r="A128" s="14"/>
      <c r="B128" s="14"/>
      <c r="C128" s="108"/>
      <c r="D128" s="109"/>
      <c r="E128" s="109"/>
      <c r="F128" s="109"/>
      <c r="G128" s="109"/>
      <c r="H128" s="10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" customHeight="1" x14ac:dyDescent="0.3">
      <c r="A129" s="14"/>
      <c r="B129" s="14"/>
      <c r="C129" s="108"/>
      <c r="D129" s="109"/>
      <c r="E129" s="109"/>
      <c r="F129" s="109"/>
      <c r="G129" s="109"/>
      <c r="H129" s="10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" customHeight="1" x14ac:dyDescent="0.3">
      <c r="A130" s="14"/>
      <c r="B130" s="14"/>
      <c r="C130" s="108"/>
      <c r="D130" s="109"/>
      <c r="E130" s="109"/>
      <c r="F130" s="109"/>
      <c r="G130" s="109"/>
      <c r="H130" s="10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" customHeight="1" x14ac:dyDescent="0.3">
      <c r="A131" s="14"/>
      <c r="B131" s="14"/>
      <c r="C131" s="108"/>
      <c r="D131" s="109"/>
      <c r="E131" s="109"/>
      <c r="F131" s="109"/>
      <c r="G131" s="109"/>
      <c r="H131" s="10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" customHeight="1" x14ac:dyDescent="0.3">
      <c r="A132" s="14"/>
      <c r="B132" s="14"/>
      <c r="C132" s="108"/>
      <c r="D132" s="109"/>
      <c r="E132" s="109"/>
      <c r="F132" s="109"/>
      <c r="G132" s="109"/>
      <c r="H132" s="10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" customHeight="1" x14ac:dyDescent="0.3">
      <c r="A133" s="14"/>
      <c r="B133" s="14"/>
      <c r="C133" s="108"/>
      <c r="D133" s="109"/>
      <c r="E133" s="109"/>
      <c r="F133" s="109"/>
      <c r="G133" s="109"/>
      <c r="H133" s="10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" customHeight="1" x14ac:dyDescent="0.3">
      <c r="A134" s="14"/>
      <c r="B134" s="14"/>
      <c r="C134" s="108"/>
      <c r="D134" s="109"/>
      <c r="E134" s="109"/>
      <c r="F134" s="109"/>
      <c r="G134" s="109"/>
      <c r="H134" s="10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" customHeight="1" x14ac:dyDescent="0.3">
      <c r="A135" s="14"/>
      <c r="B135" s="14"/>
      <c r="C135" s="108"/>
      <c r="D135" s="109"/>
      <c r="E135" s="109"/>
      <c r="F135" s="109"/>
      <c r="G135" s="109"/>
      <c r="H135" s="10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" customHeight="1" x14ac:dyDescent="0.3">
      <c r="A136" s="14"/>
      <c r="B136" s="14"/>
      <c r="C136" s="108"/>
      <c r="D136" s="109"/>
      <c r="E136" s="109"/>
      <c r="F136" s="109"/>
      <c r="G136" s="109"/>
      <c r="H136" s="10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" customHeight="1" x14ac:dyDescent="0.3">
      <c r="A137" s="14"/>
      <c r="B137" s="14"/>
      <c r="C137" s="108"/>
      <c r="D137" s="109"/>
      <c r="E137" s="109"/>
      <c r="F137" s="109"/>
      <c r="G137" s="109"/>
      <c r="H137" s="10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" customHeight="1" x14ac:dyDescent="0.3">
      <c r="A138" s="14"/>
      <c r="B138" s="14"/>
      <c r="C138" s="108"/>
      <c r="D138" s="109"/>
      <c r="E138" s="109"/>
      <c r="F138" s="109"/>
      <c r="G138" s="109"/>
      <c r="H138" s="10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" customHeight="1" x14ac:dyDescent="0.3">
      <c r="A139" s="14"/>
      <c r="B139" s="14"/>
      <c r="C139" s="108"/>
      <c r="D139" s="109"/>
      <c r="E139" s="109"/>
      <c r="F139" s="109"/>
      <c r="G139" s="109"/>
      <c r="H139" s="10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" customHeight="1" x14ac:dyDescent="0.3">
      <c r="A140" s="14"/>
      <c r="B140" s="14"/>
      <c r="C140" s="108"/>
      <c r="D140" s="109"/>
      <c r="E140" s="109"/>
      <c r="F140" s="109"/>
      <c r="G140" s="109"/>
      <c r="H140" s="10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" customHeight="1" x14ac:dyDescent="0.3">
      <c r="A141" s="14"/>
      <c r="B141" s="14"/>
      <c r="C141" s="108"/>
      <c r="D141" s="109"/>
      <c r="E141" s="109"/>
      <c r="F141" s="109"/>
      <c r="G141" s="109"/>
      <c r="H141" s="10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" customHeight="1" x14ac:dyDescent="0.3">
      <c r="A142" s="14"/>
      <c r="B142" s="14"/>
      <c r="C142" s="108"/>
      <c r="D142" s="109"/>
      <c r="E142" s="109"/>
      <c r="F142" s="109"/>
      <c r="G142" s="109"/>
      <c r="H142" s="10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" customHeight="1" x14ac:dyDescent="0.3">
      <c r="A143" s="14"/>
      <c r="B143" s="14"/>
      <c r="C143" s="108"/>
      <c r="D143" s="109"/>
      <c r="E143" s="109"/>
      <c r="F143" s="109"/>
      <c r="G143" s="109"/>
      <c r="H143" s="10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" customHeight="1" x14ac:dyDescent="0.3">
      <c r="A144" s="14"/>
      <c r="B144" s="14"/>
      <c r="C144" s="108"/>
      <c r="D144" s="109"/>
      <c r="E144" s="109"/>
      <c r="F144" s="109"/>
      <c r="G144" s="109"/>
      <c r="H144" s="10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" customHeight="1" x14ac:dyDescent="0.3">
      <c r="A145" s="14"/>
      <c r="B145" s="14"/>
      <c r="C145" s="108"/>
      <c r="D145" s="109"/>
      <c r="E145" s="109"/>
      <c r="F145" s="109"/>
      <c r="G145" s="109"/>
      <c r="H145" s="10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" customHeight="1" x14ac:dyDescent="0.3">
      <c r="A146" s="14"/>
      <c r="B146" s="14"/>
      <c r="C146" s="108"/>
      <c r="D146" s="109"/>
      <c r="E146" s="109"/>
      <c r="F146" s="109"/>
      <c r="G146" s="109"/>
      <c r="H146" s="10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" customHeight="1" x14ac:dyDescent="0.3">
      <c r="A147" s="14"/>
      <c r="B147" s="14"/>
      <c r="C147" s="108"/>
      <c r="D147" s="109"/>
      <c r="E147" s="109"/>
      <c r="F147" s="109"/>
      <c r="G147" s="109"/>
      <c r="H147" s="10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" customHeight="1" x14ac:dyDescent="0.3">
      <c r="A148" s="14"/>
      <c r="B148" s="14"/>
      <c r="C148" s="108"/>
      <c r="D148" s="109"/>
      <c r="E148" s="109"/>
      <c r="F148" s="109"/>
      <c r="G148" s="109"/>
      <c r="H148" s="10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" customHeight="1" x14ac:dyDescent="0.3">
      <c r="A149" s="14"/>
      <c r="B149" s="14"/>
      <c r="C149" s="108"/>
      <c r="D149" s="109"/>
      <c r="E149" s="109"/>
      <c r="F149" s="109"/>
      <c r="G149" s="109"/>
      <c r="H149" s="10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" customHeight="1" x14ac:dyDescent="0.3">
      <c r="A150" s="14"/>
      <c r="B150" s="14"/>
      <c r="C150" s="108"/>
      <c r="D150" s="109"/>
      <c r="E150" s="109"/>
      <c r="F150" s="109"/>
      <c r="G150" s="109"/>
      <c r="H150" s="10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" customHeight="1" x14ac:dyDescent="0.3">
      <c r="A151" s="14"/>
      <c r="B151" s="14"/>
      <c r="C151" s="108"/>
      <c r="D151" s="109"/>
      <c r="E151" s="109"/>
      <c r="F151" s="109"/>
      <c r="G151" s="109"/>
      <c r="H151" s="10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" customHeight="1" x14ac:dyDescent="0.3">
      <c r="A152" s="14"/>
      <c r="B152" s="14"/>
      <c r="C152" s="108"/>
      <c r="D152" s="109"/>
      <c r="E152" s="109"/>
      <c r="F152" s="109"/>
      <c r="G152" s="109"/>
      <c r="H152" s="10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" customHeight="1" x14ac:dyDescent="0.3">
      <c r="A153" s="14"/>
      <c r="B153" s="14"/>
      <c r="C153" s="108"/>
      <c r="D153" s="109"/>
      <c r="E153" s="109"/>
      <c r="F153" s="109"/>
      <c r="G153" s="109"/>
      <c r="H153" s="10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" customHeight="1" x14ac:dyDescent="0.3">
      <c r="A154" s="14"/>
      <c r="B154" s="14"/>
      <c r="C154" s="108"/>
      <c r="D154" s="109"/>
      <c r="E154" s="109"/>
      <c r="F154" s="109"/>
      <c r="G154" s="109"/>
      <c r="H154" s="10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" customHeight="1" x14ac:dyDescent="0.3">
      <c r="A155" s="14"/>
      <c r="B155" s="14"/>
      <c r="C155" s="108"/>
      <c r="D155" s="109"/>
      <c r="E155" s="109"/>
      <c r="F155" s="109"/>
      <c r="G155" s="109"/>
      <c r="H155" s="10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" customHeight="1" x14ac:dyDescent="0.3">
      <c r="A156" s="14"/>
      <c r="B156" s="14"/>
      <c r="C156" s="108"/>
      <c r="D156" s="109"/>
      <c r="E156" s="109"/>
      <c r="F156" s="109"/>
      <c r="G156" s="109"/>
      <c r="H156" s="10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" customHeight="1" x14ac:dyDescent="0.3">
      <c r="A157" s="14"/>
      <c r="B157" s="14"/>
      <c r="C157" s="108"/>
      <c r="D157" s="109"/>
      <c r="E157" s="109"/>
      <c r="F157" s="109"/>
      <c r="G157" s="109"/>
      <c r="H157" s="10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" customHeight="1" x14ac:dyDescent="0.3">
      <c r="A158" s="14"/>
      <c r="B158" s="14"/>
      <c r="C158" s="108"/>
      <c r="D158" s="109"/>
      <c r="E158" s="109"/>
      <c r="F158" s="109"/>
      <c r="G158" s="109"/>
      <c r="H158" s="10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" customHeight="1" x14ac:dyDescent="0.3">
      <c r="A159" s="14"/>
      <c r="B159" s="14"/>
      <c r="C159" s="108"/>
      <c r="D159" s="109"/>
      <c r="E159" s="109"/>
      <c r="F159" s="109"/>
      <c r="G159" s="109"/>
      <c r="H159" s="10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" customHeight="1" x14ac:dyDescent="0.3">
      <c r="A160" s="14"/>
      <c r="B160" s="14"/>
      <c r="C160" s="108"/>
      <c r="D160" s="109"/>
      <c r="E160" s="109"/>
      <c r="F160" s="109"/>
      <c r="G160" s="109"/>
      <c r="H160" s="10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" customHeight="1" x14ac:dyDescent="0.3">
      <c r="A161" s="14"/>
      <c r="B161" s="14"/>
      <c r="C161" s="108"/>
      <c r="D161" s="109"/>
      <c r="E161" s="109"/>
      <c r="F161" s="109"/>
      <c r="G161" s="109"/>
      <c r="H161" s="10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" customHeight="1" x14ac:dyDescent="0.3">
      <c r="A162" s="14"/>
      <c r="B162" s="14"/>
      <c r="C162" s="108"/>
      <c r="D162" s="109"/>
      <c r="E162" s="109"/>
      <c r="F162" s="109"/>
      <c r="G162" s="109"/>
      <c r="H162" s="10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" customHeight="1" x14ac:dyDescent="0.3">
      <c r="A163" s="14"/>
      <c r="B163" s="14"/>
      <c r="C163" s="108"/>
      <c r="D163" s="109"/>
      <c r="E163" s="109"/>
      <c r="F163" s="109"/>
      <c r="G163" s="109"/>
      <c r="H163" s="10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" customHeight="1" x14ac:dyDescent="0.3">
      <c r="A164" s="14"/>
      <c r="B164" s="14"/>
      <c r="C164" s="108"/>
      <c r="D164" s="109"/>
      <c r="E164" s="109"/>
      <c r="F164" s="109"/>
      <c r="G164" s="109"/>
      <c r="H164" s="10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" customHeight="1" x14ac:dyDescent="0.3">
      <c r="A165" s="14"/>
      <c r="B165" s="14"/>
      <c r="C165" s="108"/>
      <c r="D165" s="109"/>
      <c r="E165" s="109"/>
      <c r="F165" s="109"/>
      <c r="G165" s="109"/>
      <c r="H165" s="10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" customHeight="1" x14ac:dyDescent="0.3">
      <c r="A166" s="14"/>
      <c r="B166" s="14"/>
      <c r="C166" s="108"/>
      <c r="D166" s="109"/>
      <c r="E166" s="109"/>
      <c r="F166" s="109"/>
      <c r="G166" s="109"/>
      <c r="H166" s="10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" customHeight="1" x14ac:dyDescent="0.3">
      <c r="A167" s="14"/>
      <c r="B167" s="14"/>
      <c r="C167" s="108"/>
      <c r="D167" s="109"/>
      <c r="E167" s="109"/>
      <c r="F167" s="109"/>
      <c r="G167" s="109"/>
      <c r="H167" s="10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" customHeight="1" x14ac:dyDescent="0.3">
      <c r="A168" s="14"/>
      <c r="B168" s="14"/>
      <c r="C168" s="108"/>
      <c r="D168" s="109"/>
      <c r="E168" s="109"/>
      <c r="F168" s="109"/>
      <c r="G168" s="109"/>
      <c r="H168" s="10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" customHeight="1" x14ac:dyDescent="0.3">
      <c r="A169" s="14"/>
      <c r="B169" s="14"/>
      <c r="C169" s="108"/>
      <c r="D169" s="109"/>
      <c r="E169" s="109"/>
      <c r="F169" s="109"/>
      <c r="G169" s="109"/>
      <c r="H169" s="10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" customHeight="1" x14ac:dyDescent="0.3">
      <c r="A170" s="14"/>
      <c r="B170" s="14"/>
      <c r="C170" s="108"/>
      <c r="D170" s="109"/>
      <c r="E170" s="109"/>
      <c r="F170" s="109"/>
      <c r="G170" s="109"/>
      <c r="H170" s="10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" customHeight="1" x14ac:dyDescent="0.3">
      <c r="A171" s="14"/>
      <c r="B171" s="14"/>
      <c r="C171" s="108"/>
      <c r="D171" s="109"/>
      <c r="E171" s="109"/>
      <c r="F171" s="109"/>
      <c r="G171" s="109"/>
      <c r="H171" s="10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" customHeight="1" x14ac:dyDescent="0.3">
      <c r="A172" s="14"/>
      <c r="B172" s="14"/>
      <c r="C172" s="108"/>
      <c r="D172" s="109"/>
      <c r="E172" s="109"/>
      <c r="F172" s="109"/>
      <c r="G172" s="109"/>
      <c r="H172" s="10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" customHeight="1" x14ac:dyDescent="0.3">
      <c r="A173" s="14"/>
      <c r="B173" s="14"/>
      <c r="C173" s="108"/>
      <c r="D173" s="109"/>
      <c r="E173" s="109"/>
      <c r="F173" s="109"/>
      <c r="G173" s="109"/>
      <c r="H173" s="10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" customHeight="1" x14ac:dyDescent="0.3">
      <c r="A174" s="14"/>
      <c r="B174" s="14"/>
      <c r="C174" s="108"/>
      <c r="D174" s="109"/>
      <c r="E174" s="109"/>
      <c r="F174" s="109"/>
      <c r="G174" s="109"/>
      <c r="H174" s="10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" customHeight="1" x14ac:dyDescent="0.3">
      <c r="A175" s="14"/>
      <c r="B175" s="14"/>
      <c r="C175" s="108"/>
      <c r="D175" s="109"/>
      <c r="E175" s="109"/>
      <c r="F175" s="109"/>
      <c r="G175" s="109"/>
      <c r="H175" s="10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" customHeight="1" x14ac:dyDescent="0.3">
      <c r="A176" s="14"/>
      <c r="B176" s="14"/>
      <c r="C176" s="108"/>
      <c r="D176" s="109"/>
      <c r="E176" s="109"/>
      <c r="F176" s="109"/>
      <c r="G176" s="109"/>
      <c r="H176" s="10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" customHeight="1" x14ac:dyDescent="0.3">
      <c r="A177" s="14"/>
      <c r="B177" s="14"/>
      <c r="C177" s="108"/>
      <c r="D177" s="109"/>
      <c r="E177" s="109"/>
      <c r="F177" s="109"/>
      <c r="G177" s="109"/>
      <c r="H177" s="10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" customHeight="1" x14ac:dyDescent="0.3">
      <c r="A178" s="14"/>
      <c r="B178" s="14"/>
      <c r="C178" s="108"/>
      <c r="D178" s="109"/>
      <c r="E178" s="109"/>
      <c r="F178" s="109"/>
      <c r="G178" s="109"/>
      <c r="H178" s="10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" customHeight="1" x14ac:dyDescent="0.3">
      <c r="A179" s="14"/>
      <c r="B179" s="14"/>
      <c r="C179" s="108"/>
      <c r="D179" s="109"/>
      <c r="E179" s="109"/>
      <c r="F179" s="109"/>
      <c r="G179" s="109"/>
      <c r="H179" s="10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" customHeight="1" x14ac:dyDescent="0.3">
      <c r="A180" s="14"/>
      <c r="B180" s="14"/>
      <c r="C180" s="108"/>
      <c r="D180" s="109"/>
      <c r="E180" s="109"/>
      <c r="F180" s="109"/>
      <c r="G180" s="109"/>
      <c r="H180" s="10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" customHeight="1" x14ac:dyDescent="0.3">
      <c r="A181" s="14"/>
      <c r="B181" s="14"/>
      <c r="C181" s="108"/>
      <c r="D181" s="109"/>
      <c r="E181" s="109"/>
      <c r="F181" s="109"/>
      <c r="G181" s="109"/>
      <c r="H181" s="10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" customHeight="1" x14ac:dyDescent="0.3">
      <c r="A182" s="14"/>
      <c r="B182" s="14"/>
      <c r="C182" s="108"/>
      <c r="D182" s="109"/>
      <c r="E182" s="109"/>
      <c r="F182" s="109"/>
      <c r="G182" s="109"/>
      <c r="H182" s="10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" customHeight="1" x14ac:dyDescent="0.3">
      <c r="A183" s="14"/>
      <c r="B183" s="14"/>
      <c r="C183" s="108"/>
      <c r="D183" s="109"/>
      <c r="E183" s="109"/>
      <c r="F183" s="109"/>
      <c r="G183" s="109"/>
      <c r="H183" s="10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" customHeight="1" x14ac:dyDescent="0.3">
      <c r="A184" s="14"/>
      <c r="B184" s="14"/>
      <c r="C184" s="108"/>
      <c r="D184" s="109"/>
      <c r="E184" s="109"/>
      <c r="F184" s="109"/>
      <c r="G184" s="109"/>
      <c r="H184" s="10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" customHeight="1" x14ac:dyDescent="0.3">
      <c r="A185" s="14"/>
      <c r="B185" s="14"/>
      <c r="C185" s="108"/>
      <c r="D185" s="109"/>
      <c r="E185" s="109"/>
      <c r="F185" s="109"/>
      <c r="G185" s="109"/>
      <c r="H185" s="10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" customHeight="1" x14ac:dyDescent="0.3">
      <c r="A186" s="14"/>
      <c r="B186" s="14"/>
      <c r="C186" s="108"/>
      <c r="D186" s="109"/>
      <c r="E186" s="109"/>
      <c r="F186" s="109"/>
      <c r="G186" s="109"/>
      <c r="H186" s="10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" customHeight="1" x14ac:dyDescent="0.3">
      <c r="A187" s="14"/>
      <c r="B187" s="14"/>
      <c r="C187" s="108"/>
      <c r="D187" s="109"/>
      <c r="E187" s="109"/>
      <c r="F187" s="109"/>
      <c r="G187" s="109"/>
      <c r="H187" s="10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3">
      <c r="A188" s="14"/>
      <c r="B188" s="14"/>
      <c r="C188" s="108"/>
      <c r="D188" s="109"/>
      <c r="E188" s="109"/>
      <c r="F188" s="109"/>
      <c r="G188" s="109"/>
      <c r="H188" s="10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" customHeight="1" x14ac:dyDescent="0.3">
      <c r="A189" s="14"/>
      <c r="B189" s="14"/>
      <c r="C189" s="108"/>
      <c r="D189" s="109"/>
      <c r="E189" s="109"/>
      <c r="F189" s="109"/>
      <c r="G189" s="109"/>
      <c r="H189" s="10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" customHeight="1" x14ac:dyDescent="0.3">
      <c r="A190" s="14"/>
      <c r="B190" s="14"/>
      <c r="C190" s="108"/>
      <c r="D190" s="109"/>
      <c r="E190" s="109"/>
      <c r="F190" s="109"/>
      <c r="G190" s="109"/>
      <c r="H190" s="10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" customHeight="1" x14ac:dyDescent="0.3">
      <c r="A191" s="14"/>
      <c r="B191" s="14"/>
      <c r="C191" s="108"/>
      <c r="D191" s="109"/>
      <c r="E191" s="109"/>
      <c r="F191" s="109"/>
      <c r="G191" s="109"/>
      <c r="H191" s="10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" customHeight="1" x14ac:dyDescent="0.3">
      <c r="A192" s="14"/>
      <c r="B192" s="14"/>
      <c r="C192" s="108"/>
      <c r="D192" s="109"/>
      <c r="E192" s="109"/>
      <c r="F192" s="109"/>
      <c r="G192" s="109"/>
      <c r="H192" s="10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" customHeight="1" x14ac:dyDescent="0.3">
      <c r="A193" s="14"/>
      <c r="B193" s="14"/>
      <c r="C193" s="108"/>
      <c r="D193" s="109"/>
      <c r="E193" s="109"/>
      <c r="F193" s="109"/>
      <c r="G193" s="109"/>
      <c r="H193" s="10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" customHeight="1" x14ac:dyDescent="0.3">
      <c r="A194" s="14"/>
      <c r="B194" s="14"/>
      <c r="C194" s="108"/>
      <c r="D194" s="109"/>
      <c r="E194" s="109"/>
      <c r="F194" s="109"/>
      <c r="G194" s="109"/>
      <c r="H194" s="10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" customHeight="1" x14ac:dyDescent="0.3">
      <c r="A195" s="14"/>
      <c r="B195" s="14"/>
      <c r="C195" s="108"/>
      <c r="D195" s="109"/>
      <c r="E195" s="109"/>
      <c r="F195" s="109"/>
      <c r="G195" s="109"/>
      <c r="H195" s="10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" customHeight="1" x14ac:dyDescent="0.3">
      <c r="A196" s="14"/>
      <c r="B196" s="14"/>
      <c r="C196" s="108"/>
      <c r="D196" s="109"/>
      <c r="E196" s="109"/>
      <c r="F196" s="109"/>
      <c r="G196" s="109"/>
      <c r="H196" s="10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" customHeight="1" x14ac:dyDescent="0.3">
      <c r="A197" s="14"/>
      <c r="B197" s="14"/>
      <c r="C197" s="108"/>
      <c r="D197" s="109"/>
      <c r="E197" s="109"/>
      <c r="F197" s="109"/>
      <c r="G197" s="109"/>
      <c r="H197" s="10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" customHeight="1" x14ac:dyDescent="0.3">
      <c r="A198" s="14"/>
      <c r="B198" s="14"/>
      <c r="C198" s="108"/>
      <c r="D198" s="109"/>
      <c r="E198" s="109"/>
      <c r="F198" s="109"/>
      <c r="G198" s="109"/>
      <c r="H198" s="10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" customHeight="1" x14ac:dyDescent="0.3">
      <c r="A199" s="14"/>
      <c r="B199" s="14"/>
      <c r="C199" s="108"/>
      <c r="D199" s="109"/>
      <c r="E199" s="109"/>
      <c r="F199" s="109"/>
      <c r="G199" s="109"/>
      <c r="H199" s="10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" customHeight="1" x14ac:dyDescent="0.3">
      <c r="A200" s="14"/>
      <c r="B200" s="14"/>
      <c r="C200" s="108"/>
      <c r="D200" s="109"/>
      <c r="E200" s="109"/>
      <c r="F200" s="109"/>
      <c r="G200" s="109"/>
      <c r="H200" s="10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" customHeight="1" x14ac:dyDescent="0.3">
      <c r="A201" s="14"/>
      <c r="B201" s="14"/>
      <c r="C201" s="108"/>
      <c r="D201" s="109"/>
      <c r="E201" s="109"/>
      <c r="F201" s="109"/>
      <c r="G201" s="109"/>
      <c r="H201" s="10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" customHeight="1" x14ac:dyDescent="0.3">
      <c r="A202" s="14"/>
      <c r="B202" s="14"/>
      <c r="C202" s="108"/>
      <c r="D202" s="109"/>
      <c r="E202" s="109"/>
      <c r="F202" s="109"/>
      <c r="G202" s="109"/>
      <c r="H202" s="10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" customHeight="1" x14ac:dyDescent="0.3">
      <c r="A203" s="14"/>
      <c r="B203" s="14"/>
      <c r="C203" s="108"/>
      <c r="D203" s="109"/>
      <c r="E203" s="109"/>
      <c r="F203" s="109"/>
      <c r="G203" s="109"/>
      <c r="H203" s="10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" customHeight="1" x14ac:dyDescent="0.3">
      <c r="A204" s="14"/>
      <c r="B204" s="14"/>
      <c r="C204" s="108"/>
      <c r="D204" s="109"/>
      <c r="E204" s="109"/>
      <c r="F204" s="109"/>
      <c r="G204" s="109"/>
      <c r="H204" s="10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" customHeight="1" x14ac:dyDescent="0.3">
      <c r="A205" s="14"/>
      <c r="B205" s="14"/>
      <c r="C205" s="108"/>
      <c r="D205" s="109"/>
      <c r="E205" s="109"/>
      <c r="F205" s="109"/>
      <c r="G205" s="109"/>
      <c r="H205" s="10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" customHeight="1" x14ac:dyDescent="0.3">
      <c r="A206" s="14"/>
      <c r="B206" s="14"/>
      <c r="C206" s="108"/>
      <c r="D206" s="109"/>
      <c r="E206" s="109"/>
      <c r="F206" s="109"/>
      <c r="G206" s="109"/>
      <c r="H206" s="10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" customHeight="1" x14ac:dyDescent="0.3">
      <c r="A207" s="14"/>
      <c r="B207" s="14"/>
      <c r="C207" s="108"/>
      <c r="D207" s="109"/>
      <c r="E207" s="109"/>
      <c r="F207" s="109"/>
      <c r="G207" s="109"/>
      <c r="H207" s="10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" customHeight="1" x14ac:dyDescent="0.3">
      <c r="A208" s="14"/>
      <c r="B208" s="14"/>
      <c r="C208" s="108"/>
      <c r="D208" s="109"/>
      <c r="E208" s="109"/>
      <c r="F208" s="109"/>
      <c r="G208" s="109"/>
      <c r="H208" s="10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" customHeight="1" x14ac:dyDescent="0.3">
      <c r="A209" s="14"/>
      <c r="B209" s="14"/>
      <c r="C209" s="108"/>
      <c r="D209" s="109"/>
      <c r="E209" s="109"/>
      <c r="F209" s="109"/>
      <c r="G209" s="109"/>
      <c r="H209" s="10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" customHeight="1" x14ac:dyDescent="0.3">
      <c r="A210" s="14"/>
      <c r="B210" s="14"/>
      <c r="C210" s="108"/>
      <c r="D210" s="109"/>
      <c r="E210" s="109"/>
      <c r="F210" s="109"/>
      <c r="G210" s="109"/>
      <c r="H210" s="10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" customHeight="1" x14ac:dyDescent="0.3">
      <c r="A211" s="14"/>
      <c r="B211" s="14"/>
      <c r="C211" s="108"/>
      <c r="D211" s="109"/>
      <c r="E211" s="109"/>
      <c r="F211" s="109"/>
      <c r="G211" s="109"/>
      <c r="H211" s="10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" customHeight="1" x14ac:dyDescent="0.3">
      <c r="A212" s="14"/>
      <c r="B212" s="14"/>
      <c r="C212" s="108"/>
      <c r="D212" s="109"/>
      <c r="E212" s="109"/>
      <c r="F212" s="109"/>
      <c r="G212" s="109"/>
      <c r="H212" s="10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" customHeight="1" x14ac:dyDescent="0.3">
      <c r="A213" s="14"/>
      <c r="B213" s="14"/>
      <c r="C213" s="108"/>
      <c r="D213" s="109"/>
      <c r="E213" s="109"/>
      <c r="F213" s="109"/>
      <c r="G213" s="109"/>
      <c r="H213" s="10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" customHeight="1" x14ac:dyDescent="0.3">
      <c r="A214" s="14"/>
      <c r="B214" s="14"/>
      <c r="C214" s="108"/>
      <c r="D214" s="109"/>
      <c r="E214" s="109"/>
      <c r="F214" s="109"/>
      <c r="G214" s="109"/>
      <c r="H214" s="10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" customHeight="1" x14ac:dyDescent="0.3">
      <c r="A215" s="14"/>
      <c r="B215" s="14"/>
      <c r="C215" s="108"/>
      <c r="D215" s="109"/>
      <c r="E215" s="109"/>
      <c r="F215" s="109"/>
      <c r="G215" s="109"/>
      <c r="H215" s="10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" customHeight="1" x14ac:dyDescent="0.3">
      <c r="A216" s="14"/>
      <c r="B216" s="14"/>
      <c r="C216" s="108"/>
      <c r="D216" s="109"/>
      <c r="E216" s="109"/>
      <c r="F216" s="109"/>
      <c r="G216" s="109"/>
      <c r="H216" s="10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" customHeight="1" x14ac:dyDescent="0.3">
      <c r="A217" s="14"/>
      <c r="B217" s="14"/>
      <c r="C217" s="108"/>
      <c r="D217" s="109"/>
      <c r="E217" s="109"/>
      <c r="F217" s="109"/>
      <c r="G217" s="109"/>
      <c r="H217" s="10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" customHeight="1" x14ac:dyDescent="0.3">
      <c r="A218" s="14"/>
      <c r="B218" s="14"/>
      <c r="C218" s="108"/>
      <c r="D218" s="109"/>
      <c r="E218" s="109"/>
      <c r="F218" s="109"/>
      <c r="G218" s="109"/>
      <c r="H218" s="10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" customHeight="1" x14ac:dyDescent="0.3">
      <c r="A219" s="14"/>
      <c r="B219" s="14"/>
      <c r="C219" s="108"/>
      <c r="D219" s="109"/>
      <c r="E219" s="109"/>
      <c r="F219" s="109"/>
      <c r="G219" s="109"/>
      <c r="H219" s="10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" customHeight="1" x14ac:dyDescent="0.3">
      <c r="A220" s="14"/>
      <c r="B220" s="14"/>
      <c r="C220" s="108"/>
      <c r="D220" s="109"/>
      <c r="E220" s="109"/>
      <c r="F220" s="109"/>
      <c r="G220" s="109"/>
      <c r="H220" s="10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" customHeight="1" x14ac:dyDescent="0.3">
      <c r="A221" s="14"/>
      <c r="B221" s="14"/>
      <c r="C221" s="108"/>
      <c r="D221" s="109"/>
      <c r="E221" s="109"/>
      <c r="F221" s="109"/>
      <c r="G221" s="109"/>
      <c r="H221" s="10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" customHeight="1" x14ac:dyDescent="0.3">
      <c r="A222" s="14"/>
      <c r="B222" s="14"/>
      <c r="C222" s="108"/>
      <c r="D222" s="109"/>
      <c r="E222" s="109"/>
      <c r="F222" s="109"/>
      <c r="G222" s="109"/>
      <c r="H222" s="10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" customHeight="1" x14ac:dyDescent="0.3">
      <c r="A223" s="14"/>
      <c r="B223" s="14"/>
      <c r="C223" s="108"/>
      <c r="D223" s="109"/>
      <c r="E223" s="109"/>
      <c r="F223" s="109"/>
      <c r="G223" s="109"/>
      <c r="H223" s="10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" customHeight="1" x14ac:dyDescent="0.3">
      <c r="A224" s="14"/>
      <c r="B224" s="14"/>
      <c r="C224" s="108"/>
      <c r="D224" s="109"/>
      <c r="E224" s="109"/>
      <c r="F224" s="109"/>
      <c r="G224" s="109"/>
      <c r="H224" s="10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" customHeight="1" x14ac:dyDescent="0.3">
      <c r="A225" s="14"/>
      <c r="B225" s="14"/>
      <c r="C225" s="108"/>
      <c r="D225" s="109"/>
      <c r="E225" s="109"/>
      <c r="F225" s="109"/>
      <c r="G225" s="109"/>
      <c r="H225" s="10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" customHeight="1" x14ac:dyDescent="0.3">
      <c r="A226" s="14"/>
      <c r="B226" s="14"/>
      <c r="C226" s="108"/>
      <c r="D226" s="109"/>
      <c r="E226" s="109"/>
      <c r="F226" s="109"/>
      <c r="G226" s="109"/>
      <c r="H226" s="10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" customHeight="1" x14ac:dyDescent="0.3">
      <c r="A227" s="14"/>
      <c r="B227" s="14"/>
      <c r="C227" s="108"/>
      <c r="D227" s="109"/>
      <c r="E227" s="109"/>
      <c r="F227" s="109"/>
      <c r="G227" s="109"/>
      <c r="H227" s="10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" customHeight="1" x14ac:dyDescent="0.3">
      <c r="A228" s="14"/>
      <c r="B228" s="14"/>
      <c r="C228" s="108"/>
      <c r="D228" s="109"/>
      <c r="E228" s="109"/>
      <c r="F228" s="109"/>
      <c r="G228" s="109"/>
      <c r="H228" s="10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" customHeight="1" x14ac:dyDescent="0.3">
      <c r="A229" s="14"/>
      <c r="B229" s="14"/>
      <c r="C229" s="108"/>
      <c r="D229" s="109"/>
      <c r="E229" s="109"/>
      <c r="F229" s="109"/>
      <c r="G229" s="109"/>
      <c r="H229" s="10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" customHeight="1" x14ac:dyDescent="0.3">
      <c r="A230" s="14"/>
      <c r="B230" s="14"/>
      <c r="C230" s="108"/>
      <c r="D230" s="109"/>
      <c r="E230" s="109"/>
      <c r="F230" s="109"/>
      <c r="G230" s="109"/>
      <c r="H230" s="10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" customHeight="1" x14ac:dyDescent="0.3">
      <c r="A231" s="14"/>
      <c r="B231" s="14"/>
      <c r="C231" s="108"/>
      <c r="D231" s="109"/>
      <c r="E231" s="109"/>
      <c r="F231" s="109"/>
      <c r="G231" s="109"/>
      <c r="H231" s="10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" customHeight="1" x14ac:dyDescent="0.3">
      <c r="A232" s="14"/>
      <c r="B232" s="14"/>
      <c r="C232" s="108"/>
      <c r="D232" s="109"/>
      <c r="E232" s="109"/>
      <c r="F232" s="109"/>
      <c r="G232" s="109"/>
      <c r="H232" s="10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" customHeight="1" x14ac:dyDescent="0.3">
      <c r="A233" s="14"/>
      <c r="B233" s="14"/>
      <c r="C233" s="108"/>
      <c r="D233" s="109"/>
      <c r="E233" s="109"/>
      <c r="F233" s="109"/>
      <c r="G233" s="109"/>
      <c r="H233" s="10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" customHeight="1" x14ac:dyDescent="0.3">
      <c r="A234" s="14"/>
      <c r="B234" s="14"/>
      <c r="C234" s="108"/>
      <c r="D234" s="109"/>
      <c r="E234" s="109"/>
      <c r="F234" s="109"/>
      <c r="G234" s="109"/>
      <c r="H234" s="10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" customHeight="1" x14ac:dyDescent="0.3">
      <c r="A235" s="14"/>
      <c r="B235" s="14"/>
      <c r="C235" s="108"/>
      <c r="D235" s="109"/>
      <c r="E235" s="109"/>
      <c r="F235" s="109"/>
      <c r="G235" s="109"/>
      <c r="H235" s="10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" customHeight="1" x14ac:dyDescent="0.3">
      <c r="A236" s="14"/>
      <c r="B236" s="14"/>
      <c r="C236" s="108"/>
      <c r="D236" s="109"/>
      <c r="E236" s="109"/>
      <c r="F236" s="109"/>
      <c r="G236" s="109"/>
      <c r="H236" s="10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" customHeight="1" x14ac:dyDescent="0.3">
      <c r="A237" s="14"/>
      <c r="B237" s="14"/>
      <c r="C237" s="108"/>
      <c r="D237" s="109"/>
      <c r="E237" s="109"/>
      <c r="F237" s="109"/>
      <c r="G237" s="109"/>
      <c r="H237" s="10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" customHeight="1" x14ac:dyDescent="0.3">
      <c r="A238" s="14"/>
      <c r="B238" s="14"/>
      <c r="C238" s="108"/>
      <c r="D238" s="109"/>
      <c r="E238" s="109"/>
      <c r="F238" s="109"/>
      <c r="G238" s="109"/>
      <c r="H238" s="10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" customHeight="1" x14ac:dyDescent="0.3">
      <c r="A239" s="14"/>
      <c r="B239" s="14"/>
      <c r="C239" s="108"/>
      <c r="D239" s="109"/>
      <c r="E239" s="109"/>
      <c r="F239" s="109"/>
      <c r="G239" s="109"/>
      <c r="H239" s="10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" customHeight="1" x14ac:dyDescent="0.3">
      <c r="A240" s="14"/>
      <c r="B240" s="14"/>
      <c r="C240" s="108"/>
      <c r="D240" s="109"/>
      <c r="E240" s="109"/>
      <c r="F240" s="109"/>
      <c r="G240" s="109"/>
      <c r="H240" s="10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" customHeight="1" x14ac:dyDescent="0.3">
      <c r="A241" s="14"/>
      <c r="B241" s="14"/>
      <c r="C241" s="108"/>
      <c r="D241" s="109"/>
      <c r="E241" s="109"/>
      <c r="F241" s="109"/>
      <c r="G241" s="109"/>
      <c r="H241" s="10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" customHeight="1" x14ac:dyDescent="0.3">
      <c r="A242" s="14"/>
      <c r="B242" s="14"/>
      <c r="C242" s="108"/>
      <c r="D242" s="109"/>
      <c r="E242" s="109"/>
      <c r="F242" s="109"/>
      <c r="G242" s="109"/>
      <c r="H242" s="10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" customHeight="1" x14ac:dyDescent="0.3">
      <c r="A243" s="14"/>
      <c r="B243" s="14"/>
      <c r="C243" s="108"/>
      <c r="D243" s="109"/>
      <c r="E243" s="109"/>
      <c r="F243" s="109"/>
      <c r="G243" s="109"/>
      <c r="H243" s="10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" customHeight="1" x14ac:dyDescent="0.3">
      <c r="A244" s="14"/>
      <c r="B244" s="14"/>
      <c r="C244" s="108"/>
      <c r="D244" s="109"/>
      <c r="E244" s="109"/>
      <c r="F244" s="109"/>
      <c r="G244" s="109"/>
      <c r="H244" s="10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" customHeight="1" x14ac:dyDescent="0.3">
      <c r="A245" s="14"/>
      <c r="B245" s="14"/>
      <c r="C245" s="108"/>
      <c r="D245" s="109"/>
      <c r="E245" s="109"/>
      <c r="F245" s="109"/>
      <c r="G245" s="109"/>
      <c r="H245" s="10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" customHeight="1" x14ac:dyDescent="0.3">
      <c r="A246" s="14"/>
      <c r="B246" s="14"/>
      <c r="C246" s="108"/>
      <c r="D246" s="109"/>
      <c r="E246" s="109"/>
      <c r="F246" s="109"/>
      <c r="G246" s="109"/>
      <c r="H246" s="10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" customHeight="1" x14ac:dyDescent="0.3">
      <c r="A247" s="14"/>
      <c r="B247" s="14"/>
      <c r="C247" s="108"/>
      <c r="D247" s="109"/>
      <c r="E247" s="109"/>
      <c r="F247" s="109"/>
      <c r="G247" s="109"/>
      <c r="H247" s="10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" customHeight="1" x14ac:dyDescent="0.3">
      <c r="A248" s="14"/>
      <c r="B248" s="14"/>
      <c r="C248" s="108"/>
      <c r="D248" s="109"/>
      <c r="E248" s="109"/>
      <c r="F248" s="109"/>
      <c r="G248" s="109"/>
      <c r="H248" s="10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" customHeight="1" x14ac:dyDescent="0.3">
      <c r="A249" s="14"/>
      <c r="B249" s="14"/>
      <c r="C249" s="108"/>
      <c r="D249" s="109"/>
      <c r="E249" s="109"/>
      <c r="F249" s="109"/>
      <c r="G249" s="109"/>
      <c r="H249" s="10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" customHeight="1" x14ac:dyDescent="0.3">
      <c r="A250" s="14"/>
      <c r="B250" s="14"/>
      <c r="C250" s="108"/>
      <c r="D250" s="109"/>
      <c r="E250" s="109"/>
      <c r="F250" s="109"/>
      <c r="G250" s="109"/>
      <c r="H250" s="10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" customHeight="1" x14ac:dyDescent="0.3">
      <c r="A251" s="14"/>
      <c r="B251" s="14"/>
      <c r="C251" s="108"/>
      <c r="D251" s="109"/>
      <c r="E251" s="109"/>
      <c r="F251" s="109"/>
      <c r="G251" s="109"/>
      <c r="H251" s="10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" customHeight="1" x14ac:dyDescent="0.3">
      <c r="A252" s="14"/>
      <c r="B252" s="14"/>
      <c r="C252" s="108"/>
      <c r="D252" s="109"/>
      <c r="E252" s="109"/>
      <c r="F252" s="109"/>
      <c r="G252" s="109"/>
      <c r="H252" s="10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" customHeight="1" x14ac:dyDescent="0.3">
      <c r="A253" s="14"/>
      <c r="B253" s="14"/>
      <c r="C253" s="108"/>
      <c r="D253" s="109"/>
      <c r="E253" s="109"/>
      <c r="F253" s="109"/>
      <c r="G253" s="109"/>
      <c r="H253" s="10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" customHeight="1" x14ac:dyDescent="0.3">
      <c r="A254" s="14"/>
      <c r="B254" s="14"/>
      <c r="C254" s="108"/>
      <c r="D254" s="109"/>
      <c r="E254" s="109"/>
      <c r="F254" s="109"/>
      <c r="G254" s="109"/>
      <c r="H254" s="10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" customHeight="1" x14ac:dyDescent="0.3">
      <c r="A255" s="14"/>
      <c r="B255" s="14"/>
      <c r="C255" s="108"/>
      <c r="D255" s="109"/>
      <c r="E255" s="109"/>
      <c r="F255" s="109"/>
      <c r="G255" s="109"/>
      <c r="H255" s="10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" customHeight="1" x14ac:dyDescent="0.3">
      <c r="A256" s="14"/>
      <c r="B256" s="14"/>
      <c r="C256" s="108"/>
      <c r="D256" s="109"/>
      <c r="E256" s="109"/>
      <c r="F256" s="109"/>
      <c r="G256" s="109"/>
      <c r="H256" s="10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" customHeight="1" x14ac:dyDescent="0.3">
      <c r="A257" s="14"/>
      <c r="B257" s="14"/>
      <c r="C257" s="108"/>
      <c r="D257" s="109"/>
      <c r="E257" s="109"/>
      <c r="F257" s="109"/>
      <c r="G257" s="109"/>
      <c r="H257" s="10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" customHeight="1" x14ac:dyDescent="0.3">
      <c r="A258" s="14"/>
      <c r="B258" s="14"/>
      <c r="C258" s="108"/>
      <c r="D258" s="109"/>
      <c r="E258" s="109"/>
      <c r="F258" s="109"/>
      <c r="G258" s="109"/>
      <c r="H258" s="10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" customHeight="1" x14ac:dyDescent="0.3">
      <c r="A259" s="14"/>
      <c r="B259" s="14"/>
      <c r="C259" s="108"/>
      <c r="D259" s="109"/>
      <c r="E259" s="109"/>
      <c r="F259" s="109"/>
      <c r="G259" s="109"/>
      <c r="H259" s="10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" customHeight="1" x14ac:dyDescent="0.3">
      <c r="A260" s="14"/>
      <c r="B260" s="14"/>
      <c r="C260" s="108"/>
      <c r="D260" s="109"/>
      <c r="E260" s="109"/>
      <c r="F260" s="109"/>
      <c r="G260" s="109"/>
      <c r="H260" s="10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" customHeight="1" x14ac:dyDescent="0.3">
      <c r="A261" s="14"/>
      <c r="B261" s="14"/>
      <c r="C261" s="108"/>
      <c r="D261" s="109"/>
      <c r="E261" s="109"/>
      <c r="F261" s="109"/>
      <c r="G261" s="109"/>
      <c r="H261" s="10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" customHeight="1" x14ac:dyDescent="0.3">
      <c r="A262" s="14"/>
      <c r="B262" s="14"/>
      <c r="C262" s="108"/>
      <c r="D262" s="109"/>
      <c r="E262" s="109"/>
      <c r="F262" s="109"/>
      <c r="G262" s="109"/>
      <c r="H262" s="109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" customHeight="1" x14ac:dyDescent="0.3">
      <c r="A263" s="14"/>
      <c r="B263" s="14"/>
      <c r="C263" s="108"/>
      <c r="D263" s="109"/>
      <c r="E263" s="109"/>
      <c r="F263" s="109"/>
      <c r="G263" s="109"/>
      <c r="H263" s="109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" customHeight="1" x14ac:dyDescent="0.3">
      <c r="A264" s="14"/>
      <c r="B264" s="14"/>
      <c r="C264" s="108"/>
      <c r="D264" s="109"/>
      <c r="E264" s="109"/>
      <c r="F264" s="109"/>
      <c r="G264" s="109"/>
      <c r="H264" s="109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" customHeight="1" x14ac:dyDescent="0.3">
      <c r="A265" s="14"/>
      <c r="B265" s="14"/>
      <c r="C265" s="108"/>
      <c r="D265" s="109"/>
      <c r="E265" s="109"/>
      <c r="F265" s="109"/>
      <c r="G265" s="109"/>
      <c r="H265" s="109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" customHeight="1" x14ac:dyDescent="0.3">
      <c r="A266" s="14"/>
      <c r="B266" s="14"/>
      <c r="C266" s="108"/>
      <c r="D266" s="109"/>
      <c r="E266" s="109"/>
      <c r="F266" s="109"/>
      <c r="G266" s="109"/>
      <c r="H266" s="109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" customHeight="1" x14ac:dyDescent="0.3">
      <c r="A267" s="14"/>
      <c r="B267" s="14"/>
      <c r="C267" s="108"/>
      <c r="D267" s="109"/>
      <c r="E267" s="109"/>
      <c r="F267" s="109"/>
      <c r="G267" s="109"/>
      <c r="H267" s="109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" customHeight="1" x14ac:dyDescent="0.3">
      <c r="A268" s="14"/>
      <c r="B268" s="14"/>
      <c r="C268" s="108"/>
      <c r="D268" s="109"/>
      <c r="E268" s="109"/>
      <c r="F268" s="109"/>
      <c r="G268" s="109"/>
      <c r="H268" s="109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" customHeight="1" x14ac:dyDescent="0.3">
      <c r="A269" s="14"/>
      <c r="B269" s="14"/>
      <c r="C269" s="108"/>
      <c r="D269" s="109"/>
      <c r="E269" s="109"/>
      <c r="F269" s="109"/>
      <c r="G269" s="109"/>
      <c r="H269" s="109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" customHeight="1" x14ac:dyDescent="0.3">
      <c r="A270" s="14"/>
      <c r="B270" s="14"/>
      <c r="C270" s="108"/>
      <c r="D270" s="109"/>
      <c r="E270" s="109"/>
      <c r="F270" s="109"/>
      <c r="G270" s="109"/>
      <c r="H270" s="109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" customHeight="1" x14ac:dyDescent="0.3">
      <c r="A271" s="14"/>
      <c r="B271" s="14"/>
      <c r="C271" s="108"/>
      <c r="D271" s="109"/>
      <c r="E271" s="109"/>
      <c r="F271" s="109"/>
      <c r="G271" s="109"/>
      <c r="H271" s="109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" customHeight="1" x14ac:dyDescent="0.3">
      <c r="A272" s="14"/>
      <c r="B272" s="14"/>
      <c r="C272" s="108"/>
      <c r="D272" s="109"/>
      <c r="E272" s="109"/>
      <c r="F272" s="109"/>
      <c r="G272" s="109"/>
      <c r="H272" s="109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" customHeight="1" x14ac:dyDescent="0.3">
      <c r="A273" s="14"/>
      <c r="B273" s="14"/>
      <c r="C273" s="108"/>
      <c r="D273" s="109"/>
      <c r="E273" s="109"/>
      <c r="F273" s="109"/>
      <c r="G273" s="109"/>
      <c r="H273" s="109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" customHeight="1" x14ac:dyDescent="0.3">
      <c r="A274" s="14"/>
      <c r="B274" s="14"/>
      <c r="C274" s="108"/>
      <c r="D274" s="109"/>
      <c r="E274" s="109"/>
      <c r="F274" s="109"/>
      <c r="G274" s="109"/>
      <c r="H274" s="109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" customHeight="1" x14ac:dyDescent="0.3">
      <c r="A275" s="14"/>
      <c r="B275" s="14"/>
      <c r="C275" s="108"/>
      <c r="D275" s="109"/>
      <c r="E275" s="109"/>
      <c r="F275" s="109"/>
      <c r="G275" s="109"/>
      <c r="H275" s="109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" customHeight="1" x14ac:dyDescent="0.3">
      <c r="A276" s="14"/>
      <c r="B276" s="14"/>
      <c r="C276" s="108"/>
      <c r="D276" s="109"/>
      <c r="E276" s="109"/>
      <c r="F276" s="109"/>
      <c r="G276" s="109"/>
      <c r="H276" s="109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" customHeight="1" x14ac:dyDescent="0.3">
      <c r="A277" s="14"/>
      <c r="B277" s="14"/>
      <c r="C277" s="108"/>
      <c r="D277" s="109"/>
      <c r="E277" s="109"/>
      <c r="F277" s="109"/>
      <c r="G277" s="109"/>
      <c r="H277" s="109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" customHeight="1" x14ac:dyDescent="0.3">
      <c r="A278" s="14"/>
      <c r="B278" s="14"/>
      <c r="C278" s="108"/>
      <c r="D278" s="109"/>
      <c r="E278" s="109"/>
      <c r="F278" s="109"/>
      <c r="G278" s="109"/>
      <c r="H278" s="109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" customHeight="1" x14ac:dyDescent="0.3">
      <c r="A279" s="14"/>
      <c r="B279" s="14"/>
      <c r="C279" s="108"/>
      <c r="D279" s="109"/>
      <c r="E279" s="109"/>
      <c r="F279" s="109"/>
      <c r="G279" s="109"/>
      <c r="H279" s="109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" customHeight="1" x14ac:dyDescent="0.3">
      <c r="A280" s="14"/>
      <c r="B280" s="14"/>
      <c r="C280" s="108"/>
      <c r="D280" s="109"/>
      <c r="E280" s="109"/>
      <c r="F280" s="109"/>
      <c r="G280" s="109"/>
      <c r="H280" s="10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" customHeight="1" x14ac:dyDescent="0.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" customHeight="1" x14ac:dyDescent="0.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" customHeight="1" x14ac:dyDescent="0.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" customHeight="1" x14ac:dyDescent="0.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" customHeight="1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" customHeight="1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" customHeight="1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" customHeight="1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" customHeight="1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" customHeight="1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" customHeight="1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" customHeight="1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" customHeight="1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" customHeight="1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" customHeight="1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" customHeight="1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" customHeight="1" x14ac:dyDescent="0.3"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" customHeight="1" x14ac:dyDescent="0.3"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" customHeight="1" x14ac:dyDescent="0.3"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" customHeight="1" x14ac:dyDescent="0.3"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2" customHeight="1" x14ac:dyDescent="0.3"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</sheetData>
  <mergeCells count="3">
    <mergeCell ref="A4:E4"/>
    <mergeCell ref="F4:H4"/>
    <mergeCell ref="A1:H3"/>
  </mergeCells>
  <conditionalFormatting sqref="A21:H80">
    <cfRule type="expression" dxfId="13" priority="1" stopIfTrue="1">
      <formula>ISERROR(A21)</formula>
    </cfRule>
  </conditionalFormatting>
  <conditionalFormatting sqref="A21:H80">
    <cfRule type="expression" dxfId="12" priority="2" stopIfTrue="1">
      <formula>MOD(ROW(),2)=1</formula>
    </cfRule>
  </conditionalFormatting>
  <conditionalFormatting sqref="H6">
    <cfRule type="cellIs" dxfId="11" priority="3" operator="greaterThan">
      <formula>"H7"</formula>
    </cfRule>
  </conditionalFormatting>
  <conditionalFormatting sqref="H6">
    <cfRule type="cellIs" dxfId="10" priority="4" operator="greaterThan">
      <formula>"H7"</formula>
    </cfRule>
  </conditionalFormatting>
  <dataValidations count="1">
    <dataValidation type="list" allowBlank="1" showInputMessage="1" showErrorMessage="1" sqref="D9" xr:uid="{8FC4F54B-AC5F-48E0-BB35-4BB42E8185FF}">
      <formula1>"Gear 1, Gear 2, Gear 3, Gear 4, Gear 5, Gear 6"</formula1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3984375" defaultRowHeight="15" customHeight="1" x14ac:dyDescent="0.3"/>
  <cols>
    <col min="1" max="1" width="10.09765625" customWidth="1"/>
    <col min="2" max="2" width="8" customWidth="1"/>
    <col min="3" max="3" width="10.09765625" customWidth="1"/>
    <col min="4" max="4" width="15.59765625" customWidth="1"/>
    <col min="5" max="5" width="11.69921875" customWidth="1"/>
    <col min="6" max="6" width="11.3984375" customWidth="1"/>
    <col min="7" max="7" width="12.69921875" customWidth="1"/>
    <col min="8" max="8" width="20.69921875" customWidth="1"/>
    <col min="9" max="9" width="7.296875" customWidth="1"/>
    <col min="10" max="10" width="13.09765625" customWidth="1"/>
    <col min="11" max="11" width="9.296875" customWidth="1"/>
    <col min="12" max="12" width="11.09765625" customWidth="1"/>
    <col min="13" max="26" width="9.09765625" customWidth="1"/>
  </cols>
  <sheetData>
    <row r="1" spans="1:26" ht="12" customHeight="1" x14ac:dyDescent="0.3">
      <c r="A1" s="60" t="s">
        <v>98</v>
      </c>
      <c r="B1" s="61"/>
      <c r="C1" s="61"/>
      <c r="D1" s="61"/>
      <c r="E1" s="61"/>
      <c r="F1" s="61"/>
      <c r="G1" s="61"/>
      <c r="H1" s="6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hidden="1" customHeight="1" x14ac:dyDescent="0.3">
      <c r="A2" s="63"/>
      <c r="B2" s="14"/>
      <c r="C2" s="14"/>
      <c r="D2" s="14"/>
      <c r="E2" s="14"/>
      <c r="F2" s="14"/>
      <c r="G2" s="136" t="s">
        <v>59</v>
      </c>
      <c r="H2" s="137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" hidden="1" customHeight="1" x14ac:dyDescent="0.3">
      <c r="A3" s="63"/>
      <c r="B3" s="14"/>
      <c r="C3" s="14"/>
      <c r="D3" s="14"/>
      <c r="E3" s="14"/>
      <c r="F3" s="14"/>
      <c r="G3" s="14"/>
      <c r="H3" s="6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 customHeight="1" x14ac:dyDescent="0.3">
      <c r="A4" s="138" t="s">
        <v>95</v>
      </c>
      <c r="B4" s="139"/>
      <c r="C4" s="139"/>
      <c r="D4" s="139"/>
      <c r="E4" s="140"/>
      <c r="F4" s="141" t="s">
        <v>61</v>
      </c>
      <c r="G4" s="139"/>
      <c r="H4" s="142"/>
      <c r="I4" s="65"/>
      <c r="J4" s="121" t="str">
        <f>IF(D12&gt;D7,"# Annual Payments more than Goal Tenure","")</f>
        <v/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12" customHeight="1" x14ac:dyDescent="0.3">
      <c r="A5" s="66"/>
      <c r="B5" s="11"/>
      <c r="C5" s="12"/>
      <c r="D5" s="122"/>
      <c r="E5" s="11"/>
      <c r="F5" s="1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" customHeight="1" x14ac:dyDescent="0.3">
      <c r="A6" s="66"/>
      <c r="B6" s="11"/>
      <c r="C6" s="12" t="s">
        <v>30</v>
      </c>
      <c r="D6" s="84">
        <f>'Client Inputs'!D27</f>
        <v>7000000</v>
      </c>
      <c r="E6" s="14"/>
      <c r="F6" s="11"/>
      <c r="G6" s="12" t="s">
        <v>99</v>
      </c>
      <c r="H6" s="123">
        <f>D6*POWER((1+D13),D7)</f>
        <v>19980374.070389759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" customHeight="1" x14ac:dyDescent="0.3">
      <c r="A7" s="70"/>
      <c r="B7" s="11"/>
      <c r="C7" s="12" t="s">
        <v>31</v>
      </c>
      <c r="D7" s="84">
        <f>'Client Inputs'!D28</f>
        <v>18</v>
      </c>
      <c r="E7" s="11"/>
      <c r="F7" s="11"/>
      <c r="G7" s="12" t="s">
        <v>63</v>
      </c>
      <c r="H7" s="123">
        <f ca="1">OFFSET(H23,D7+1,0,1,1)</f>
        <v>11119834.626984466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" customHeight="1" x14ac:dyDescent="0.3">
      <c r="A8" s="66"/>
      <c r="B8" s="11"/>
      <c r="C8" s="12" t="s">
        <v>25</v>
      </c>
      <c r="D8" s="84">
        <f>'Client Inputs'!D34</f>
        <v>2000000</v>
      </c>
      <c r="E8" s="11"/>
      <c r="F8" s="73"/>
      <c r="G8" s="12" t="s">
        <v>65</v>
      </c>
      <c r="H8" s="123">
        <f ca="1">OFFSET(E23,D7+1,0,1,1)</f>
        <v>2000000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" customHeight="1" x14ac:dyDescent="0.3">
      <c r="A9" s="66"/>
      <c r="B9" s="11"/>
      <c r="C9" s="12" t="s">
        <v>33</v>
      </c>
      <c r="D9" s="124">
        <v>0.1</v>
      </c>
      <c r="E9" s="11"/>
      <c r="F9" s="11"/>
      <c r="G9" s="12" t="s">
        <v>66</v>
      </c>
      <c r="H9" s="123">
        <f ca="1">OFFSET(G23,D7+1,0,1,1)</f>
        <v>9119834.6269844659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" customHeight="1" x14ac:dyDescent="0.3">
      <c r="A10" s="66"/>
      <c r="B10" s="11"/>
      <c r="C10" s="12"/>
      <c r="D10" s="75"/>
      <c r="E10" s="143" t="s">
        <v>67</v>
      </c>
      <c r="F10" s="144"/>
      <c r="G10" s="144"/>
      <c r="H10" s="145"/>
      <c r="I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" customHeight="1" x14ac:dyDescent="0.3">
      <c r="A11" s="66"/>
      <c r="B11" s="11"/>
      <c r="C11" s="12" t="s">
        <v>22</v>
      </c>
      <c r="D11" s="125">
        <f>'Client Inputs'!D32</f>
        <v>0</v>
      </c>
      <c r="E11" s="146"/>
      <c r="F11" s="147"/>
      <c r="G11" s="147"/>
      <c r="H11" s="137"/>
      <c r="I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" customHeight="1" x14ac:dyDescent="0.3">
      <c r="A12" s="66"/>
      <c r="B12" s="11"/>
      <c r="C12" s="12" t="s">
        <v>23</v>
      </c>
      <c r="D12" s="126">
        <f>'Client Inputs'!D33</f>
        <v>10</v>
      </c>
      <c r="E12" s="146"/>
      <c r="F12" s="147"/>
      <c r="G12" s="147"/>
      <c r="H12" s="137"/>
      <c r="I12" s="14"/>
      <c r="J12" s="7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" customHeight="1" x14ac:dyDescent="0.3">
      <c r="A13" s="66"/>
      <c r="B13" s="11"/>
      <c r="C13" s="11" t="s">
        <v>68</v>
      </c>
      <c r="D13" s="127">
        <f>'Client Inputs'!L18</f>
        <v>0.06</v>
      </c>
      <c r="E13" s="146"/>
      <c r="F13" s="147"/>
      <c r="G13" s="147"/>
      <c r="H13" s="13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" customHeight="1" x14ac:dyDescent="0.3">
      <c r="A14" s="151" t="s">
        <v>69</v>
      </c>
      <c r="B14" s="152"/>
      <c r="C14" s="153"/>
      <c r="D14" s="75"/>
      <c r="E14" s="146"/>
      <c r="F14" s="147"/>
      <c r="G14" s="147"/>
      <c r="H14" s="13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" customHeight="1" x14ac:dyDescent="0.3">
      <c r="A15" s="154"/>
      <c r="B15" s="155"/>
      <c r="C15" s="156"/>
      <c r="D15" s="80" t="b">
        <v>0</v>
      </c>
      <c r="E15" s="146"/>
      <c r="F15" s="147"/>
      <c r="G15" s="147"/>
      <c r="H15" s="13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" customHeight="1" x14ac:dyDescent="0.3">
      <c r="A16" s="66"/>
      <c r="B16" s="81"/>
      <c r="C16" s="81" t="s">
        <v>70</v>
      </c>
      <c r="D16" s="82">
        <v>0.04</v>
      </c>
      <c r="E16" s="146"/>
      <c r="F16" s="147"/>
      <c r="G16" s="147"/>
      <c r="H16" s="13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" customHeight="1" x14ac:dyDescent="0.3">
      <c r="A17" s="66"/>
      <c r="B17" s="81"/>
      <c r="C17" s="81" t="s">
        <v>71</v>
      </c>
      <c r="D17" s="82">
        <v>0.09</v>
      </c>
      <c r="E17" s="146"/>
      <c r="F17" s="147"/>
      <c r="G17" s="147"/>
      <c r="H17" s="13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" customHeight="1" x14ac:dyDescent="0.3">
      <c r="A18" s="66"/>
      <c r="B18" s="81"/>
      <c r="C18" s="81" t="s">
        <v>72</v>
      </c>
      <c r="D18" s="128">
        <f ca="1">AVERAGE(OFFSET(C23,2,0,D7,1))</f>
        <v>0.10000000000000003</v>
      </c>
      <c r="E18" s="146"/>
      <c r="F18" s="147"/>
      <c r="G18" s="147"/>
      <c r="H18" s="137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" customHeight="1" x14ac:dyDescent="0.3">
      <c r="A19" s="66"/>
      <c r="B19" s="11"/>
      <c r="C19" s="11"/>
      <c r="D19" s="11"/>
      <c r="E19" s="146"/>
      <c r="F19" s="147"/>
      <c r="G19" s="147"/>
      <c r="H19" s="137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" customHeight="1" x14ac:dyDescent="0.3">
      <c r="A20" s="66"/>
      <c r="B20" s="11"/>
      <c r="C20" s="129"/>
      <c r="D20" s="130"/>
      <c r="E20" s="146"/>
      <c r="F20" s="147"/>
      <c r="G20" s="147"/>
      <c r="H20" s="13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" customHeight="1" x14ac:dyDescent="0.3">
      <c r="A21" s="66"/>
      <c r="B21" s="11"/>
      <c r="C21" s="11"/>
      <c r="D21" s="11"/>
      <c r="E21" s="148"/>
      <c r="F21" s="149"/>
      <c r="G21" s="149"/>
      <c r="H21" s="15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" hidden="1" customHeight="1" x14ac:dyDescent="0.3">
      <c r="A22" s="86"/>
      <c r="B22" s="14"/>
      <c r="C22" s="14"/>
      <c r="D22" s="14"/>
      <c r="E22" s="78"/>
      <c r="F22" s="14"/>
      <c r="G22" s="14"/>
      <c r="H22" s="6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" customHeight="1" x14ac:dyDescent="0.3">
      <c r="A23" s="87" t="s">
        <v>74</v>
      </c>
      <c r="B23" s="88" t="s">
        <v>75</v>
      </c>
      <c r="C23" s="89" t="s">
        <v>76</v>
      </c>
      <c r="D23" s="89" t="s">
        <v>100</v>
      </c>
      <c r="E23" s="89" t="s">
        <v>78</v>
      </c>
      <c r="F23" s="89" t="s">
        <v>79</v>
      </c>
      <c r="G23" s="89" t="s">
        <v>80</v>
      </c>
      <c r="H23" s="90" t="s">
        <v>81</v>
      </c>
      <c r="I23" s="91"/>
      <c r="J23" s="91"/>
      <c r="K23" s="91"/>
      <c r="L23" s="91"/>
      <c r="M23" s="91"/>
      <c r="N23" s="91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" customHeight="1" x14ac:dyDescent="0.3">
      <c r="A24" s="92"/>
      <c r="B24" s="93"/>
      <c r="C24" s="93"/>
      <c r="D24" s="94">
        <f>$D$8</f>
        <v>2000000</v>
      </c>
      <c r="E24" s="93"/>
      <c r="F24" s="93"/>
      <c r="G24" s="93"/>
      <c r="H24" s="95">
        <f>$D$8</f>
        <v>2000000</v>
      </c>
      <c r="I24" s="91"/>
      <c r="J24" s="91"/>
      <c r="K24" s="91"/>
      <c r="L24" s="91"/>
      <c r="M24" s="91"/>
      <c r="N24" s="91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" customHeight="1" x14ac:dyDescent="0.3">
      <c r="A25" s="96">
        <v>1</v>
      </c>
      <c r="B25" s="102">
        <f t="shared" ref="B25:B84" si="0">IF(ISERROR(A25),NA(),$D$5+A25-1)</f>
        <v>0</v>
      </c>
      <c r="C25" s="98">
        <f t="shared" ref="C25:C56" ca="1" si="1">IF(ISERROR(A25),NA(),IF(randrate,$D$16+RAND()*($D$17-$D$16),$D$9))</f>
        <v>0.1</v>
      </c>
      <c r="D25" s="99">
        <f t="shared" ref="D25:D84" si="2">IF(ISERROR(A25),NA(),IF(A25&lt;=$D$12,$D$11,0))</f>
        <v>0</v>
      </c>
      <c r="E25" s="99">
        <f t="shared" ref="E25:E84" si="3">IF(ISERROR(A25),NA(),SUM(D$24:D25))</f>
        <v>2000000</v>
      </c>
      <c r="F25" s="99">
        <f t="shared" ref="F25:F84" ca="1" si="4">IF(ISERROR(A25),NA(),H24*C25)</f>
        <v>200000</v>
      </c>
      <c r="G25" s="99">
        <f t="shared" ref="G25:G84" ca="1" si="5">IF(ISERROR(A25),NA(),SUM(F$24:F25))</f>
        <v>200000</v>
      </c>
      <c r="H25" s="100">
        <f t="shared" ref="H25:H84" ca="1" si="6">IF(ISERROR(A25),NA(),H24+D25+F25)</f>
        <v>2200000</v>
      </c>
      <c r="I25" s="91"/>
      <c r="J25" s="91"/>
      <c r="K25" s="91"/>
      <c r="L25" s="91"/>
      <c r="M25" s="91"/>
      <c r="N25" s="9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" customHeight="1" x14ac:dyDescent="0.3">
      <c r="A26" s="96">
        <f t="shared" ref="A26:A84" si="7">IF(A25&lt;$D$7,A25+1,NA())</f>
        <v>2</v>
      </c>
      <c r="B26" s="102">
        <f t="shared" si="0"/>
        <v>1</v>
      </c>
      <c r="C26" s="98">
        <f t="shared" ca="1" si="1"/>
        <v>0.1</v>
      </c>
      <c r="D26" s="99">
        <f t="shared" si="2"/>
        <v>0</v>
      </c>
      <c r="E26" s="99">
        <f t="shared" si="3"/>
        <v>2000000</v>
      </c>
      <c r="F26" s="99">
        <f t="shared" ca="1" si="4"/>
        <v>220000</v>
      </c>
      <c r="G26" s="99">
        <f t="shared" ca="1" si="5"/>
        <v>420000</v>
      </c>
      <c r="H26" s="100">
        <f t="shared" ca="1" si="6"/>
        <v>2420000</v>
      </c>
      <c r="I26" s="91"/>
      <c r="J26" s="91"/>
      <c r="K26" s="91"/>
      <c r="L26" s="91"/>
      <c r="M26" s="91"/>
      <c r="N26" s="9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" customHeight="1" x14ac:dyDescent="0.3">
      <c r="A27" s="96">
        <f t="shared" si="7"/>
        <v>3</v>
      </c>
      <c r="B27" s="102">
        <f t="shared" si="0"/>
        <v>2</v>
      </c>
      <c r="C27" s="98">
        <f t="shared" ca="1" si="1"/>
        <v>0.1</v>
      </c>
      <c r="D27" s="99">
        <f t="shared" si="2"/>
        <v>0</v>
      </c>
      <c r="E27" s="99">
        <f t="shared" si="3"/>
        <v>2000000</v>
      </c>
      <c r="F27" s="99">
        <f t="shared" ca="1" si="4"/>
        <v>242000</v>
      </c>
      <c r="G27" s="99">
        <f t="shared" ca="1" si="5"/>
        <v>662000</v>
      </c>
      <c r="H27" s="100">
        <f t="shared" ca="1" si="6"/>
        <v>2662000</v>
      </c>
      <c r="I27" s="91"/>
      <c r="J27" s="14"/>
      <c r="K27" s="14"/>
      <c r="L27" s="14"/>
      <c r="M27" s="91"/>
      <c r="N27" s="91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" customHeight="1" x14ac:dyDescent="0.3">
      <c r="A28" s="96">
        <f t="shared" si="7"/>
        <v>4</v>
      </c>
      <c r="B28" s="102">
        <f t="shared" si="0"/>
        <v>3</v>
      </c>
      <c r="C28" s="98">
        <f t="shared" ca="1" si="1"/>
        <v>0.1</v>
      </c>
      <c r="D28" s="99">
        <f t="shared" si="2"/>
        <v>0</v>
      </c>
      <c r="E28" s="99">
        <f t="shared" si="3"/>
        <v>2000000</v>
      </c>
      <c r="F28" s="99">
        <f t="shared" ca="1" si="4"/>
        <v>266200</v>
      </c>
      <c r="G28" s="99">
        <f t="shared" ca="1" si="5"/>
        <v>928200</v>
      </c>
      <c r="H28" s="100">
        <f t="shared" ca="1" si="6"/>
        <v>2928200</v>
      </c>
      <c r="I28" s="91"/>
      <c r="J28" s="14"/>
      <c r="K28" s="14"/>
      <c r="L28" s="14"/>
      <c r="M28" s="91"/>
      <c r="N28" s="91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" customHeight="1" x14ac:dyDescent="0.3">
      <c r="A29" s="96">
        <f t="shared" si="7"/>
        <v>5</v>
      </c>
      <c r="B29" s="102">
        <f t="shared" si="0"/>
        <v>4</v>
      </c>
      <c r="C29" s="98">
        <f t="shared" ca="1" si="1"/>
        <v>0.1</v>
      </c>
      <c r="D29" s="99">
        <f t="shared" si="2"/>
        <v>0</v>
      </c>
      <c r="E29" s="99">
        <f t="shared" si="3"/>
        <v>2000000</v>
      </c>
      <c r="F29" s="99">
        <f t="shared" ca="1" si="4"/>
        <v>292820</v>
      </c>
      <c r="G29" s="99">
        <f t="shared" ca="1" si="5"/>
        <v>1221020</v>
      </c>
      <c r="H29" s="100">
        <f t="shared" ca="1" si="6"/>
        <v>3221020</v>
      </c>
      <c r="I29" s="91"/>
      <c r="J29" s="14"/>
      <c r="K29" s="14"/>
      <c r="L29" s="14"/>
      <c r="M29" s="91"/>
      <c r="N29" s="9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" customHeight="1" x14ac:dyDescent="0.3">
      <c r="A30" s="96">
        <f t="shared" si="7"/>
        <v>6</v>
      </c>
      <c r="B30" s="102">
        <f t="shared" si="0"/>
        <v>5</v>
      </c>
      <c r="C30" s="98">
        <f t="shared" ca="1" si="1"/>
        <v>0.1</v>
      </c>
      <c r="D30" s="99">
        <f t="shared" si="2"/>
        <v>0</v>
      </c>
      <c r="E30" s="99">
        <f t="shared" si="3"/>
        <v>2000000</v>
      </c>
      <c r="F30" s="99">
        <f t="shared" ca="1" si="4"/>
        <v>322102</v>
      </c>
      <c r="G30" s="99">
        <f t="shared" ca="1" si="5"/>
        <v>1543122</v>
      </c>
      <c r="H30" s="100">
        <f t="shared" ca="1" si="6"/>
        <v>3543122</v>
      </c>
      <c r="I30" s="91"/>
      <c r="J30" s="14"/>
      <c r="K30" s="14"/>
      <c r="L30" s="14"/>
      <c r="M30" s="91"/>
      <c r="N30" s="9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" customHeight="1" x14ac:dyDescent="0.3">
      <c r="A31" s="96">
        <f t="shared" si="7"/>
        <v>7</v>
      </c>
      <c r="B31" s="102">
        <f t="shared" si="0"/>
        <v>6</v>
      </c>
      <c r="C31" s="98">
        <f t="shared" ca="1" si="1"/>
        <v>0.1</v>
      </c>
      <c r="D31" s="99">
        <f t="shared" si="2"/>
        <v>0</v>
      </c>
      <c r="E31" s="99">
        <f t="shared" si="3"/>
        <v>2000000</v>
      </c>
      <c r="F31" s="99">
        <f t="shared" ca="1" si="4"/>
        <v>354312.2</v>
      </c>
      <c r="G31" s="99">
        <f t="shared" ca="1" si="5"/>
        <v>1897434.2</v>
      </c>
      <c r="H31" s="100">
        <f t="shared" ca="1" si="6"/>
        <v>3897434.2</v>
      </c>
      <c r="I31" s="91"/>
      <c r="J31" s="14"/>
      <c r="K31" s="14"/>
      <c r="L31" s="14"/>
      <c r="M31" s="91"/>
      <c r="N31" s="91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" customHeight="1" x14ac:dyDescent="0.3">
      <c r="A32" s="96">
        <f t="shared" si="7"/>
        <v>8</v>
      </c>
      <c r="B32" s="102">
        <f t="shared" si="0"/>
        <v>7</v>
      </c>
      <c r="C32" s="98">
        <f t="shared" ca="1" si="1"/>
        <v>0.1</v>
      </c>
      <c r="D32" s="99">
        <f t="shared" si="2"/>
        <v>0</v>
      </c>
      <c r="E32" s="99">
        <f t="shared" si="3"/>
        <v>2000000</v>
      </c>
      <c r="F32" s="99">
        <f t="shared" ca="1" si="4"/>
        <v>389743.42000000004</v>
      </c>
      <c r="G32" s="99">
        <f t="shared" ca="1" si="5"/>
        <v>2287177.62</v>
      </c>
      <c r="H32" s="100">
        <f t="shared" ca="1" si="6"/>
        <v>4287177.62</v>
      </c>
      <c r="I32" s="91"/>
      <c r="J32" s="91"/>
      <c r="K32" s="91"/>
      <c r="L32" s="91"/>
      <c r="M32" s="91"/>
      <c r="N32" s="9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" customHeight="1" x14ac:dyDescent="0.3">
      <c r="A33" s="96">
        <f t="shared" si="7"/>
        <v>9</v>
      </c>
      <c r="B33" s="102">
        <f t="shared" si="0"/>
        <v>8</v>
      </c>
      <c r="C33" s="98">
        <f t="shared" ca="1" si="1"/>
        <v>0.1</v>
      </c>
      <c r="D33" s="99">
        <f t="shared" si="2"/>
        <v>0</v>
      </c>
      <c r="E33" s="99">
        <f t="shared" si="3"/>
        <v>2000000</v>
      </c>
      <c r="F33" s="99">
        <f t="shared" ca="1" si="4"/>
        <v>428717.76200000005</v>
      </c>
      <c r="G33" s="99">
        <f t="shared" ca="1" si="5"/>
        <v>2715895.3820000002</v>
      </c>
      <c r="H33" s="100">
        <f t="shared" ca="1" si="6"/>
        <v>4715895.3820000002</v>
      </c>
      <c r="I33" s="91"/>
      <c r="J33" s="91"/>
      <c r="K33" s="91"/>
      <c r="L33" s="91"/>
      <c r="M33" s="91"/>
      <c r="N33" s="9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" customHeight="1" x14ac:dyDescent="0.3">
      <c r="A34" s="96">
        <f t="shared" si="7"/>
        <v>10</v>
      </c>
      <c r="B34" s="102">
        <f t="shared" si="0"/>
        <v>9</v>
      </c>
      <c r="C34" s="98">
        <f t="shared" ca="1" si="1"/>
        <v>0.1</v>
      </c>
      <c r="D34" s="99">
        <f t="shared" si="2"/>
        <v>0</v>
      </c>
      <c r="E34" s="99">
        <f t="shared" si="3"/>
        <v>2000000</v>
      </c>
      <c r="F34" s="99">
        <f t="shared" ca="1" si="4"/>
        <v>471589.53820000007</v>
      </c>
      <c r="G34" s="99">
        <f t="shared" ca="1" si="5"/>
        <v>3187484.9202000005</v>
      </c>
      <c r="H34" s="100">
        <f t="shared" ca="1" si="6"/>
        <v>5187484.9202000005</v>
      </c>
      <c r="I34" s="91"/>
      <c r="J34" s="91"/>
      <c r="K34" s="91"/>
      <c r="L34" s="91"/>
      <c r="M34" s="91"/>
      <c r="N34" s="9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" customHeight="1" x14ac:dyDescent="0.3">
      <c r="A35" s="96">
        <f t="shared" si="7"/>
        <v>11</v>
      </c>
      <c r="B35" s="102">
        <f t="shared" si="0"/>
        <v>10</v>
      </c>
      <c r="C35" s="98">
        <f t="shared" ca="1" si="1"/>
        <v>0.1</v>
      </c>
      <c r="D35" s="99">
        <f t="shared" si="2"/>
        <v>0</v>
      </c>
      <c r="E35" s="99">
        <f t="shared" si="3"/>
        <v>2000000</v>
      </c>
      <c r="F35" s="99">
        <f t="shared" ca="1" si="4"/>
        <v>518748.49202000006</v>
      </c>
      <c r="G35" s="99">
        <f t="shared" ca="1" si="5"/>
        <v>3706233.4122200008</v>
      </c>
      <c r="H35" s="100">
        <f t="shared" ca="1" si="6"/>
        <v>5706233.4122200003</v>
      </c>
      <c r="I35" s="91"/>
      <c r="J35" s="91"/>
      <c r="K35" s="91"/>
      <c r="L35" s="91"/>
      <c r="M35" s="91"/>
      <c r="N35" s="9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" customHeight="1" x14ac:dyDescent="0.3">
      <c r="A36" s="96">
        <f t="shared" si="7"/>
        <v>12</v>
      </c>
      <c r="B36" s="102">
        <f t="shared" si="0"/>
        <v>11</v>
      </c>
      <c r="C36" s="98">
        <f t="shared" ca="1" si="1"/>
        <v>0.1</v>
      </c>
      <c r="D36" s="99">
        <f t="shared" si="2"/>
        <v>0</v>
      </c>
      <c r="E36" s="99">
        <f t="shared" si="3"/>
        <v>2000000</v>
      </c>
      <c r="F36" s="99">
        <f t="shared" ca="1" si="4"/>
        <v>570623.34122200008</v>
      </c>
      <c r="G36" s="99">
        <f t="shared" ca="1" si="5"/>
        <v>4276856.7534420006</v>
      </c>
      <c r="H36" s="100">
        <f t="shared" ca="1" si="6"/>
        <v>6276856.7534420006</v>
      </c>
      <c r="I36" s="91"/>
      <c r="J36" s="91"/>
      <c r="K36" s="91"/>
      <c r="L36" s="91"/>
      <c r="M36" s="91"/>
      <c r="N36" s="9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" customHeight="1" x14ac:dyDescent="0.3">
      <c r="A37" s="96">
        <f t="shared" si="7"/>
        <v>13</v>
      </c>
      <c r="B37" s="102">
        <f t="shared" si="0"/>
        <v>12</v>
      </c>
      <c r="C37" s="98">
        <f t="shared" ca="1" si="1"/>
        <v>0.1</v>
      </c>
      <c r="D37" s="99">
        <f t="shared" si="2"/>
        <v>0</v>
      </c>
      <c r="E37" s="99">
        <f t="shared" si="3"/>
        <v>2000000</v>
      </c>
      <c r="F37" s="99">
        <f t="shared" ca="1" si="4"/>
        <v>627685.67534420011</v>
      </c>
      <c r="G37" s="99">
        <f t="shared" ca="1" si="5"/>
        <v>4904542.4287862005</v>
      </c>
      <c r="H37" s="100">
        <f t="shared" ca="1" si="6"/>
        <v>6904542.4287862005</v>
      </c>
      <c r="I37" s="91"/>
      <c r="J37" s="91"/>
      <c r="K37" s="91"/>
      <c r="L37" s="91"/>
      <c r="M37" s="91"/>
      <c r="N37" s="9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" customHeight="1" x14ac:dyDescent="0.3">
      <c r="A38" s="96">
        <f t="shared" si="7"/>
        <v>14</v>
      </c>
      <c r="B38" s="102">
        <f t="shared" si="0"/>
        <v>13</v>
      </c>
      <c r="C38" s="98">
        <f t="shared" ca="1" si="1"/>
        <v>0.1</v>
      </c>
      <c r="D38" s="99">
        <f t="shared" si="2"/>
        <v>0</v>
      </c>
      <c r="E38" s="99">
        <f t="shared" si="3"/>
        <v>2000000</v>
      </c>
      <c r="F38" s="99">
        <f t="shared" ca="1" si="4"/>
        <v>690454.24287862005</v>
      </c>
      <c r="G38" s="99">
        <f t="shared" ca="1" si="5"/>
        <v>5594996.671664821</v>
      </c>
      <c r="H38" s="100">
        <f t="shared" ca="1" si="6"/>
        <v>7594996.671664821</v>
      </c>
      <c r="I38" s="91"/>
      <c r="J38" s="91"/>
      <c r="K38" s="91"/>
      <c r="L38" s="91"/>
      <c r="M38" s="91"/>
      <c r="N38" s="9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" customHeight="1" x14ac:dyDescent="0.3">
      <c r="A39" s="96">
        <f t="shared" si="7"/>
        <v>15</v>
      </c>
      <c r="B39" s="102">
        <f t="shared" si="0"/>
        <v>14</v>
      </c>
      <c r="C39" s="98">
        <f t="shared" ca="1" si="1"/>
        <v>0.1</v>
      </c>
      <c r="D39" s="99">
        <f t="shared" si="2"/>
        <v>0</v>
      </c>
      <c r="E39" s="99">
        <f t="shared" si="3"/>
        <v>2000000</v>
      </c>
      <c r="F39" s="99">
        <f t="shared" ca="1" si="4"/>
        <v>759499.66716648219</v>
      </c>
      <c r="G39" s="99">
        <f t="shared" ca="1" si="5"/>
        <v>6354496.3388313036</v>
      </c>
      <c r="H39" s="100">
        <f t="shared" ca="1" si="6"/>
        <v>8354496.3388313036</v>
      </c>
      <c r="I39" s="91"/>
      <c r="J39" s="91"/>
      <c r="K39" s="91"/>
      <c r="L39" s="91"/>
      <c r="M39" s="91"/>
      <c r="N39" s="9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" customHeight="1" x14ac:dyDescent="0.3">
      <c r="A40" s="96">
        <f t="shared" si="7"/>
        <v>16</v>
      </c>
      <c r="B40" s="102">
        <f t="shared" si="0"/>
        <v>15</v>
      </c>
      <c r="C40" s="98">
        <f t="shared" ca="1" si="1"/>
        <v>0.1</v>
      </c>
      <c r="D40" s="99">
        <f t="shared" si="2"/>
        <v>0</v>
      </c>
      <c r="E40" s="99">
        <f t="shared" si="3"/>
        <v>2000000</v>
      </c>
      <c r="F40" s="99">
        <f t="shared" ca="1" si="4"/>
        <v>835449.63388313039</v>
      </c>
      <c r="G40" s="99">
        <f t="shared" ca="1" si="5"/>
        <v>7189945.9727144344</v>
      </c>
      <c r="H40" s="100">
        <f t="shared" ca="1" si="6"/>
        <v>9189945.9727144334</v>
      </c>
      <c r="I40" s="91"/>
      <c r="J40" s="91"/>
      <c r="K40" s="91"/>
      <c r="L40" s="91"/>
      <c r="M40" s="91"/>
      <c r="N40" s="9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" customHeight="1" x14ac:dyDescent="0.3">
      <c r="A41" s="96">
        <f t="shared" si="7"/>
        <v>17</v>
      </c>
      <c r="B41" s="102">
        <f t="shared" si="0"/>
        <v>16</v>
      </c>
      <c r="C41" s="98">
        <f t="shared" ca="1" si="1"/>
        <v>0.1</v>
      </c>
      <c r="D41" s="99">
        <f t="shared" si="2"/>
        <v>0</v>
      </c>
      <c r="E41" s="99">
        <f t="shared" si="3"/>
        <v>2000000</v>
      </c>
      <c r="F41" s="99">
        <f t="shared" ca="1" si="4"/>
        <v>918994.59727144334</v>
      </c>
      <c r="G41" s="99">
        <f t="shared" ca="1" si="5"/>
        <v>8108940.5699858777</v>
      </c>
      <c r="H41" s="100">
        <f t="shared" ca="1" si="6"/>
        <v>10108940.569985878</v>
      </c>
      <c r="I41" s="91"/>
      <c r="J41" s="91"/>
      <c r="K41" s="91"/>
      <c r="L41" s="91"/>
      <c r="M41" s="91"/>
      <c r="N41" s="9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" customHeight="1" x14ac:dyDescent="0.3">
      <c r="A42" s="96">
        <f t="shared" si="7"/>
        <v>18</v>
      </c>
      <c r="B42" s="102">
        <f t="shared" si="0"/>
        <v>17</v>
      </c>
      <c r="C42" s="98">
        <f t="shared" ca="1" si="1"/>
        <v>0.1</v>
      </c>
      <c r="D42" s="99">
        <f t="shared" si="2"/>
        <v>0</v>
      </c>
      <c r="E42" s="99">
        <f t="shared" si="3"/>
        <v>2000000</v>
      </c>
      <c r="F42" s="99">
        <f t="shared" ca="1" si="4"/>
        <v>1010894.0569985878</v>
      </c>
      <c r="G42" s="99">
        <f t="shared" ca="1" si="5"/>
        <v>9119834.6269844659</v>
      </c>
      <c r="H42" s="100">
        <f t="shared" ca="1" si="6"/>
        <v>11119834.626984466</v>
      </c>
      <c r="I42" s="91"/>
      <c r="J42" s="91"/>
      <c r="K42" s="91"/>
      <c r="L42" s="91"/>
      <c r="M42" s="91"/>
      <c r="N42" s="9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" customHeight="1" x14ac:dyDescent="0.3">
      <c r="A43" s="96" t="e">
        <f t="shared" si="7"/>
        <v>#N/A</v>
      </c>
      <c r="B43" s="102" t="e">
        <f t="shared" si="0"/>
        <v>#N/A</v>
      </c>
      <c r="C43" s="98" t="e">
        <f t="shared" ca="1" si="1"/>
        <v>#N/A</v>
      </c>
      <c r="D43" s="99" t="e">
        <f t="shared" si="2"/>
        <v>#N/A</v>
      </c>
      <c r="E43" s="99" t="e">
        <f t="shared" si="3"/>
        <v>#N/A</v>
      </c>
      <c r="F43" s="99" t="e">
        <f t="shared" si="4"/>
        <v>#N/A</v>
      </c>
      <c r="G43" s="99" t="e">
        <f t="shared" si="5"/>
        <v>#N/A</v>
      </c>
      <c r="H43" s="100" t="e">
        <f t="shared" si="6"/>
        <v>#N/A</v>
      </c>
      <c r="I43" s="91"/>
      <c r="J43" s="91"/>
      <c r="K43" s="91"/>
      <c r="L43" s="91"/>
      <c r="M43" s="91"/>
      <c r="N43" s="9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" customHeight="1" x14ac:dyDescent="0.3">
      <c r="A44" s="96" t="e">
        <f t="shared" si="7"/>
        <v>#N/A</v>
      </c>
      <c r="B44" s="102" t="e">
        <f t="shared" si="0"/>
        <v>#N/A</v>
      </c>
      <c r="C44" s="98" t="e">
        <f t="shared" ca="1" si="1"/>
        <v>#N/A</v>
      </c>
      <c r="D44" s="99" t="e">
        <f t="shared" si="2"/>
        <v>#N/A</v>
      </c>
      <c r="E44" s="99" t="e">
        <f t="shared" si="3"/>
        <v>#N/A</v>
      </c>
      <c r="F44" s="99" t="e">
        <f t="shared" si="4"/>
        <v>#N/A</v>
      </c>
      <c r="G44" s="99" t="e">
        <f t="shared" si="5"/>
        <v>#N/A</v>
      </c>
      <c r="H44" s="100" t="e">
        <f t="shared" si="6"/>
        <v>#N/A</v>
      </c>
      <c r="I44" s="91"/>
      <c r="J44" s="91"/>
      <c r="K44" s="91"/>
      <c r="L44" s="91"/>
      <c r="M44" s="91"/>
      <c r="N44" s="9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" customHeight="1" x14ac:dyDescent="0.3">
      <c r="A45" s="96" t="e">
        <f t="shared" si="7"/>
        <v>#N/A</v>
      </c>
      <c r="B45" s="102" t="e">
        <f t="shared" si="0"/>
        <v>#N/A</v>
      </c>
      <c r="C45" s="98" t="e">
        <f t="shared" ca="1" si="1"/>
        <v>#N/A</v>
      </c>
      <c r="D45" s="99" t="e">
        <f t="shared" si="2"/>
        <v>#N/A</v>
      </c>
      <c r="E45" s="99" t="e">
        <f t="shared" si="3"/>
        <v>#N/A</v>
      </c>
      <c r="F45" s="99" t="e">
        <f t="shared" si="4"/>
        <v>#N/A</v>
      </c>
      <c r="G45" s="99" t="e">
        <f t="shared" si="5"/>
        <v>#N/A</v>
      </c>
      <c r="H45" s="100" t="e">
        <f t="shared" si="6"/>
        <v>#N/A</v>
      </c>
      <c r="I45" s="91"/>
      <c r="J45" s="91"/>
      <c r="K45" s="91"/>
      <c r="L45" s="91"/>
      <c r="M45" s="91"/>
      <c r="N45" s="9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" customHeight="1" x14ac:dyDescent="0.3">
      <c r="A46" s="96" t="e">
        <f t="shared" si="7"/>
        <v>#N/A</v>
      </c>
      <c r="B46" s="102" t="e">
        <f t="shared" si="0"/>
        <v>#N/A</v>
      </c>
      <c r="C46" s="98" t="e">
        <f t="shared" ca="1" si="1"/>
        <v>#N/A</v>
      </c>
      <c r="D46" s="99" t="e">
        <f t="shared" si="2"/>
        <v>#N/A</v>
      </c>
      <c r="E46" s="99" t="e">
        <f t="shared" si="3"/>
        <v>#N/A</v>
      </c>
      <c r="F46" s="99" t="e">
        <f t="shared" si="4"/>
        <v>#N/A</v>
      </c>
      <c r="G46" s="99" t="e">
        <f t="shared" si="5"/>
        <v>#N/A</v>
      </c>
      <c r="H46" s="100" t="e">
        <f t="shared" si="6"/>
        <v>#N/A</v>
      </c>
      <c r="I46" s="91"/>
      <c r="J46" s="91"/>
      <c r="K46" s="91"/>
      <c r="L46" s="91"/>
      <c r="M46" s="91"/>
      <c r="N46" s="9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" customHeight="1" x14ac:dyDescent="0.3">
      <c r="A47" s="96" t="e">
        <f t="shared" si="7"/>
        <v>#N/A</v>
      </c>
      <c r="B47" s="102" t="e">
        <f t="shared" si="0"/>
        <v>#N/A</v>
      </c>
      <c r="C47" s="98" t="e">
        <f t="shared" ca="1" si="1"/>
        <v>#N/A</v>
      </c>
      <c r="D47" s="99" t="e">
        <f t="shared" si="2"/>
        <v>#N/A</v>
      </c>
      <c r="E47" s="99" t="e">
        <f t="shared" si="3"/>
        <v>#N/A</v>
      </c>
      <c r="F47" s="99" t="e">
        <f t="shared" si="4"/>
        <v>#N/A</v>
      </c>
      <c r="G47" s="99" t="e">
        <f t="shared" si="5"/>
        <v>#N/A</v>
      </c>
      <c r="H47" s="100" t="e">
        <f t="shared" si="6"/>
        <v>#N/A</v>
      </c>
      <c r="I47" s="91"/>
      <c r="J47" s="91"/>
      <c r="K47" s="91"/>
      <c r="L47" s="91"/>
      <c r="M47" s="91"/>
      <c r="N47" s="9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" customHeight="1" x14ac:dyDescent="0.3">
      <c r="A48" s="96" t="e">
        <f t="shared" si="7"/>
        <v>#N/A</v>
      </c>
      <c r="B48" s="102" t="e">
        <f t="shared" si="0"/>
        <v>#N/A</v>
      </c>
      <c r="C48" s="98" t="e">
        <f t="shared" ca="1" si="1"/>
        <v>#N/A</v>
      </c>
      <c r="D48" s="99" t="e">
        <f t="shared" si="2"/>
        <v>#N/A</v>
      </c>
      <c r="E48" s="99" t="e">
        <f t="shared" si="3"/>
        <v>#N/A</v>
      </c>
      <c r="F48" s="99" t="e">
        <f t="shared" si="4"/>
        <v>#N/A</v>
      </c>
      <c r="G48" s="99" t="e">
        <f t="shared" si="5"/>
        <v>#N/A</v>
      </c>
      <c r="H48" s="100" t="e">
        <f t="shared" si="6"/>
        <v>#N/A</v>
      </c>
      <c r="I48" s="91"/>
      <c r="J48" s="91"/>
      <c r="K48" s="91"/>
      <c r="L48" s="91"/>
      <c r="M48" s="91"/>
      <c r="N48" s="9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" customHeight="1" x14ac:dyDescent="0.3">
      <c r="A49" s="96" t="e">
        <f t="shared" si="7"/>
        <v>#N/A</v>
      </c>
      <c r="B49" s="102" t="e">
        <f t="shared" si="0"/>
        <v>#N/A</v>
      </c>
      <c r="C49" s="98" t="e">
        <f t="shared" ca="1" si="1"/>
        <v>#N/A</v>
      </c>
      <c r="D49" s="99" t="e">
        <f t="shared" si="2"/>
        <v>#N/A</v>
      </c>
      <c r="E49" s="99" t="e">
        <f t="shared" si="3"/>
        <v>#N/A</v>
      </c>
      <c r="F49" s="99" t="e">
        <f t="shared" si="4"/>
        <v>#N/A</v>
      </c>
      <c r="G49" s="99" t="e">
        <f t="shared" si="5"/>
        <v>#N/A</v>
      </c>
      <c r="H49" s="100" t="e">
        <f t="shared" si="6"/>
        <v>#N/A</v>
      </c>
      <c r="I49" s="91"/>
      <c r="J49" s="91"/>
      <c r="K49" s="91"/>
      <c r="L49" s="91"/>
      <c r="M49" s="91"/>
      <c r="N49" s="9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" customHeight="1" x14ac:dyDescent="0.3">
      <c r="A50" s="96" t="e">
        <f t="shared" si="7"/>
        <v>#N/A</v>
      </c>
      <c r="B50" s="102" t="e">
        <f t="shared" si="0"/>
        <v>#N/A</v>
      </c>
      <c r="C50" s="98" t="e">
        <f t="shared" ca="1" si="1"/>
        <v>#N/A</v>
      </c>
      <c r="D50" s="99" t="e">
        <f t="shared" si="2"/>
        <v>#N/A</v>
      </c>
      <c r="E50" s="99" t="e">
        <f t="shared" si="3"/>
        <v>#N/A</v>
      </c>
      <c r="F50" s="99" t="e">
        <f t="shared" si="4"/>
        <v>#N/A</v>
      </c>
      <c r="G50" s="99" t="e">
        <f t="shared" si="5"/>
        <v>#N/A</v>
      </c>
      <c r="H50" s="100" t="e">
        <f t="shared" si="6"/>
        <v>#N/A</v>
      </c>
      <c r="I50" s="91"/>
      <c r="J50" s="91"/>
      <c r="K50" s="91"/>
      <c r="L50" s="91"/>
      <c r="M50" s="91"/>
      <c r="N50" s="9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" customHeight="1" x14ac:dyDescent="0.3">
      <c r="A51" s="96" t="e">
        <f t="shared" si="7"/>
        <v>#N/A</v>
      </c>
      <c r="B51" s="102" t="e">
        <f t="shared" si="0"/>
        <v>#N/A</v>
      </c>
      <c r="C51" s="98" t="e">
        <f t="shared" ca="1" si="1"/>
        <v>#N/A</v>
      </c>
      <c r="D51" s="99" t="e">
        <f t="shared" si="2"/>
        <v>#N/A</v>
      </c>
      <c r="E51" s="99" t="e">
        <f t="shared" si="3"/>
        <v>#N/A</v>
      </c>
      <c r="F51" s="99" t="e">
        <f t="shared" si="4"/>
        <v>#N/A</v>
      </c>
      <c r="G51" s="99" t="e">
        <f t="shared" si="5"/>
        <v>#N/A</v>
      </c>
      <c r="H51" s="100" t="e">
        <f t="shared" si="6"/>
        <v>#N/A</v>
      </c>
      <c r="I51" s="91"/>
      <c r="J51" s="91"/>
      <c r="K51" s="91"/>
      <c r="L51" s="91"/>
      <c r="M51" s="91"/>
      <c r="N51" s="9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" customHeight="1" x14ac:dyDescent="0.3">
      <c r="A52" s="96" t="e">
        <f t="shared" si="7"/>
        <v>#N/A</v>
      </c>
      <c r="B52" s="102" t="e">
        <f t="shared" si="0"/>
        <v>#N/A</v>
      </c>
      <c r="C52" s="98" t="e">
        <f t="shared" ca="1" si="1"/>
        <v>#N/A</v>
      </c>
      <c r="D52" s="99" t="e">
        <f t="shared" si="2"/>
        <v>#N/A</v>
      </c>
      <c r="E52" s="99" t="e">
        <f t="shared" si="3"/>
        <v>#N/A</v>
      </c>
      <c r="F52" s="99" t="e">
        <f t="shared" si="4"/>
        <v>#N/A</v>
      </c>
      <c r="G52" s="99" t="e">
        <f t="shared" si="5"/>
        <v>#N/A</v>
      </c>
      <c r="H52" s="100" t="e">
        <f t="shared" si="6"/>
        <v>#N/A</v>
      </c>
      <c r="I52" s="91"/>
      <c r="J52" s="91"/>
      <c r="K52" s="91"/>
      <c r="L52" s="91"/>
      <c r="M52" s="91"/>
      <c r="N52" s="9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" customHeight="1" x14ac:dyDescent="0.3">
      <c r="A53" s="96" t="e">
        <f t="shared" si="7"/>
        <v>#N/A</v>
      </c>
      <c r="B53" s="102" t="e">
        <f t="shared" si="0"/>
        <v>#N/A</v>
      </c>
      <c r="C53" s="98" t="e">
        <f t="shared" ca="1" si="1"/>
        <v>#N/A</v>
      </c>
      <c r="D53" s="99" t="e">
        <f t="shared" si="2"/>
        <v>#N/A</v>
      </c>
      <c r="E53" s="99" t="e">
        <f t="shared" si="3"/>
        <v>#N/A</v>
      </c>
      <c r="F53" s="99" t="e">
        <f t="shared" si="4"/>
        <v>#N/A</v>
      </c>
      <c r="G53" s="99" t="e">
        <f t="shared" si="5"/>
        <v>#N/A</v>
      </c>
      <c r="H53" s="100" t="e">
        <f t="shared" si="6"/>
        <v>#N/A</v>
      </c>
      <c r="I53" s="91"/>
      <c r="J53" s="91"/>
      <c r="K53" s="91"/>
      <c r="L53" s="91"/>
      <c r="M53" s="91"/>
      <c r="N53" s="9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" customHeight="1" x14ac:dyDescent="0.3">
      <c r="A54" s="96" t="e">
        <f t="shared" si="7"/>
        <v>#N/A</v>
      </c>
      <c r="B54" s="102" t="e">
        <f t="shared" si="0"/>
        <v>#N/A</v>
      </c>
      <c r="C54" s="98" t="e">
        <f t="shared" ca="1" si="1"/>
        <v>#N/A</v>
      </c>
      <c r="D54" s="99" t="e">
        <f t="shared" si="2"/>
        <v>#N/A</v>
      </c>
      <c r="E54" s="99" t="e">
        <f t="shared" si="3"/>
        <v>#N/A</v>
      </c>
      <c r="F54" s="99" t="e">
        <f t="shared" si="4"/>
        <v>#N/A</v>
      </c>
      <c r="G54" s="99" t="e">
        <f t="shared" si="5"/>
        <v>#N/A</v>
      </c>
      <c r="H54" s="100" t="e">
        <f t="shared" si="6"/>
        <v>#N/A</v>
      </c>
      <c r="I54" s="91"/>
      <c r="J54" s="91"/>
      <c r="K54" s="91"/>
      <c r="L54" s="91"/>
      <c r="M54" s="91"/>
      <c r="N54" s="9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" customHeight="1" x14ac:dyDescent="0.3">
      <c r="A55" s="96" t="e">
        <f t="shared" si="7"/>
        <v>#N/A</v>
      </c>
      <c r="B55" s="102" t="e">
        <f t="shared" si="0"/>
        <v>#N/A</v>
      </c>
      <c r="C55" s="98" t="e">
        <f t="shared" ca="1" si="1"/>
        <v>#N/A</v>
      </c>
      <c r="D55" s="99" t="e">
        <f t="shared" si="2"/>
        <v>#N/A</v>
      </c>
      <c r="E55" s="99" t="e">
        <f t="shared" si="3"/>
        <v>#N/A</v>
      </c>
      <c r="F55" s="99" t="e">
        <f t="shared" si="4"/>
        <v>#N/A</v>
      </c>
      <c r="G55" s="99" t="e">
        <f t="shared" si="5"/>
        <v>#N/A</v>
      </c>
      <c r="H55" s="100" t="e">
        <f t="shared" si="6"/>
        <v>#N/A</v>
      </c>
      <c r="I55" s="91"/>
      <c r="J55" s="91"/>
      <c r="K55" s="91"/>
      <c r="L55" s="91"/>
      <c r="M55" s="91"/>
      <c r="N55" s="9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" customHeight="1" x14ac:dyDescent="0.3">
      <c r="A56" s="96" t="e">
        <f t="shared" si="7"/>
        <v>#N/A</v>
      </c>
      <c r="B56" s="102" t="e">
        <f t="shared" si="0"/>
        <v>#N/A</v>
      </c>
      <c r="C56" s="98" t="e">
        <f t="shared" ca="1" si="1"/>
        <v>#N/A</v>
      </c>
      <c r="D56" s="99" t="e">
        <f t="shared" si="2"/>
        <v>#N/A</v>
      </c>
      <c r="E56" s="99" t="e">
        <f t="shared" si="3"/>
        <v>#N/A</v>
      </c>
      <c r="F56" s="99" t="e">
        <f t="shared" si="4"/>
        <v>#N/A</v>
      </c>
      <c r="G56" s="99" t="e">
        <f t="shared" si="5"/>
        <v>#N/A</v>
      </c>
      <c r="H56" s="100" t="e">
        <f t="shared" si="6"/>
        <v>#N/A</v>
      </c>
      <c r="I56" s="91"/>
      <c r="J56" s="91"/>
      <c r="K56" s="91"/>
      <c r="L56" s="91"/>
      <c r="M56" s="91"/>
      <c r="N56" s="9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" customHeight="1" x14ac:dyDescent="0.3">
      <c r="A57" s="96" t="e">
        <f t="shared" si="7"/>
        <v>#N/A</v>
      </c>
      <c r="B57" s="102" t="e">
        <f t="shared" si="0"/>
        <v>#N/A</v>
      </c>
      <c r="C57" s="98" t="e">
        <f t="shared" ref="C57:C84" ca="1" si="8">IF(ISERROR(A57),NA(),IF(randrate,$D$16+RAND()*($D$17-$D$16),$D$9))</f>
        <v>#N/A</v>
      </c>
      <c r="D57" s="99" t="e">
        <f t="shared" si="2"/>
        <v>#N/A</v>
      </c>
      <c r="E57" s="99" t="e">
        <f t="shared" si="3"/>
        <v>#N/A</v>
      </c>
      <c r="F57" s="99" t="e">
        <f t="shared" si="4"/>
        <v>#N/A</v>
      </c>
      <c r="G57" s="99" t="e">
        <f t="shared" si="5"/>
        <v>#N/A</v>
      </c>
      <c r="H57" s="100" t="e">
        <f t="shared" si="6"/>
        <v>#N/A</v>
      </c>
      <c r="I57" s="91"/>
      <c r="J57" s="91"/>
      <c r="K57" s="91"/>
      <c r="L57" s="91"/>
      <c r="M57" s="91"/>
      <c r="N57" s="9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" customHeight="1" x14ac:dyDescent="0.3">
      <c r="A58" s="96" t="e">
        <f t="shared" si="7"/>
        <v>#N/A</v>
      </c>
      <c r="B58" s="102" t="e">
        <f t="shared" si="0"/>
        <v>#N/A</v>
      </c>
      <c r="C58" s="98" t="e">
        <f t="shared" ca="1" si="8"/>
        <v>#N/A</v>
      </c>
      <c r="D58" s="99" t="e">
        <f t="shared" si="2"/>
        <v>#N/A</v>
      </c>
      <c r="E58" s="99" t="e">
        <f t="shared" si="3"/>
        <v>#N/A</v>
      </c>
      <c r="F58" s="99" t="e">
        <f t="shared" si="4"/>
        <v>#N/A</v>
      </c>
      <c r="G58" s="99" t="e">
        <f t="shared" si="5"/>
        <v>#N/A</v>
      </c>
      <c r="H58" s="100" t="e">
        <f t="shared" si="6"/>
        <v>#N/A</v>
      </c>
      <c r="I58" s="91"/>
      <c r="J58" s="91"/>
      <c r="K58" s="91"/>
      <c r="L58" s="91"/>
      <c r="M58" s="91"/>
      <c r="N58" s="9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" customHeight="1" x14ac:dyDescent="0.3">
      <c r="A59" s="96" t="e">
        <f t="shared" si="7"/>
        <v>#N/A</v>
      </c>
      <c r="B59" s="102" t="e">
        <f t="shared" si="0"/>
        <v>#N/A</v>
      </c>
      <c r="C59" s="98" t="e">
        <f t="shared" ca="1" si="8"/>
        <v>#N/A</v>
      </c>
      <c r="D59" s="99" t="e">
        <f t="shared" si="2"/>
        <v>#N/A</v>
      </c>
      <c r="E59" s="99" t="e">
        <f t="shared" si="3"/>
        <v>#N/A</v>
      </c>
      <c r="F59" s="99" t="e">
        <f t="shared" si="4"/>
        <v>#N/A</v>
      </c>
      <c r="G59" s="99" t="e">
        <f t="shared" si="5"/>
        <v>#N/A</v>
      </c>
      <c r="H59" s="100" t="e">
        <f t="shared" si="6"/>
        <v>#N/A</v>
      </c>
      <c r="I59" s="91"/>
      <c r="J59" s="91"/>
      <c r="K59" s="91"/>
      <c r="L59" s="91"/>
      <c r="M59" s="91"/>
      <c r="N59" s="9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" customHeight="1" x14ac:dyDescent="0.3">
      <c r="A60" s="96" t="e">
        <f t="shared" si="7"/>
        <v>#N/A</v>
      </c>
      <c r="B60" s="102" t="e">
        <f t="shared" si="0"/>
        <v>#N/A</v>
      </c>
      <c r="C60" s="98" t="e">
        <f t="shared" ca="1" si="8"/>
        <v>#N/A</v>
      </c>
      <c r="D60" s="99" t="e">
        <f t="shared" si="2"/>
        <v>#N/A</v>
      </c>
      <c r="E60" s="99" t="e">
        <f t="shared" si="3"/>
        <v>#N/A</v>
      </c>
      <c r="F60" s="99" t="e">
        <f t="shared" si="4"/>
        <v>#N/A</v>
      </c>
      <c r="G60" s="99" t="e">
        <f t="shared" si="5"/>
        <v>#N/A</v>
      </c>
      <c r="H60" s="100" t="e">
        <f t="shared" si="6"/>
        <v>#N/A</v>
      </c>
      <c r="I60" s="91"/>
      <c r="J60" s="91"/>
      <c r="K60" s="91"/>
      <c r="L60" s="91"/>
      <c r="M60" s="91"/>
      <c r="N60" s="9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" customHeight="1" x14ac:dyDescent="0.3">
      <c r="A61" s="96" t="e">
        <f t="shared" si="7"/>
        <v>#N/A</v>
      </c>
      <c r="B61" s="102" t="e">
        <f t="shared" si="0"/>
        <v>#N/A</v>
      </c>
      <c r="C61" s="98" t="e">
        <f t="shared" ca="1" si="8"/>
        <v>#N/A</v>
      </c>
      <c r="D61" s="99" t="e">
        <f t="shared" si="2"/>
        <v>#N/A</v>
      </c>
      <c r="E61" s="99" t="e">
        <f t="shared" si="3"/>
        <v>#N/A</v>
      </c>
      <c r="F61" s="99" t="e">
        <f t="shared" si="4"/>
        <v>#N/A</v>
      </c>
      <c r="G61" s="99" t="e">
        <f t="shared" si="5"/>
        <v>#N/A</v>
      </c>
      <c r="H61" s="100" t="e">
        <f t="shared" si="6"/>
        <v>#N/A</v>
      </c>
      <c r="I61" s="91"/>
      <c r="J61" s="91"/>
      <c r="K61" s="91"/>
      <c r="L61" s="91"/>
      <c r="M61" s="91"/>
      <c r="N61" s="9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" customHeight="1" x14ac:dyDescent="0.3">
      <c r="A62" s="96" t="e">
        <f t="shared" si="7"/>
        <v>#N/A</v>
      </c>
      <c r="B62" s="102" t="e">
        <f t="shared" si="0"/>
        <v>#N/A</v>
      </c>
      <c r="C62" s="98" t="e">
        <f t="shared" ca="1" si="8"/>
        <v>#N/A</v>
      </c>
      <c r="D62" s="99" t="e">
        <f t="shared" si="2"/>
        <v>#N/A</v>
      </c>
      <c r="E62" s="99" t="e">
        <f t="shared" si="3"/>
        <v>#N/A</v>
      </c>
      <c r="F62" s="99" t="e">
        <f t="shared" si="4"/>
        <v>#N/A</v>
      </c>
      <c r="G62" s="99" t="e">
        <f t="shared" si="5"/>
        <v>#N/A</v>
      </c>
      <c r="H62" s="100" t="e">
        <f t="shared" si="6"/>
        <v>#N/A</v>
      </c>
      <c r="I62" s="91"/>
      <c r="J62" s="91"/>
      <c r="K62" s="91"/>
      <c r="L62" s="91"/>
      <c r="M62" s="91"/>
      <c r="N62" s="9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" customHeight="1" x14ac:dyDescent="0.3">
      <c r="A63" s="96" t="e">
        <f t="shared" si="7"/>
        <v>#N/A</v>
      </c>
      <c r="B63" s="102" t="e">
        <f t="shared" si="0"/>
        <v>#N/A</v>
      </c>
      <c r="C63" s="98" t="e">
        <f t="shared" ca="1" si="8"/>
        <v>#N/A</v>
      </c>
      <c r="D63" s="99" t="e">
        <f t="shared" si="2"/>
        <v>#N/A</v>
      </c>
      <c r="E63" s="99" t="e">
        <f t="shared" si="3"/>
        <v>#N/A</v>
      </c>
      <c r="F63" s="99" t="e">
        <f t="shared" si="4"/>
        <v>#N/A</v>
      </c>
      <c r="G63" s="99" t="e">
        <f t="shared" si="5"/>
        <v>#N/A</v>
      </c>
      <c r="H63" s="100" t="e">
        <f t="shared" si="6"/>
        <v>#N/A</v>
      </c>
      <c r="I63" s="91"/>
      <c r="J63" s="91"/>
      <c r="K63" s="91"/>
      <c r="L63" s="91"/>
      <c r="M63" s="91"/>
      <c r="N63" s="9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" customHeight="1" x14ac:dyDescent="0.3">
      <c r="A64" s="96" t="e">
        <f t="shared" si="7"/>
        <v>#N/A</v>
      </c>
      <c r="B64" s="102" t="e">
        <f t="shared" si="0"/>
        <v>#N/A</v>
      </c>
      <c r="C64" s="98" t="e">
        <f t="shared" ca="1" si="8"/>
        <v>#N/A</v>
      </c>
      <c r="D64" s="99" t="e">
        <f t="shared" si="2"/>
        <v>#N/A</v>
      </c>
      <c r="E64" s="99" t="e">
        <f t="shared" si="3"/>
        <v>#N/A</v>
      </c>
      <c r="F64" s="99" t="e">
        <f t="shared" si="4"/>
        <v>#N/A</v>
      </c>
      <c r="G64" s="99" t="e">
        <f t="shared" si="5"/>
        <v>#N/A</v>
      </c>
      <c r="H64" s="100" t="e">
        <f t="shared" si="6"/>
        <v>#N/A</v>
      </c>
      <c r="I64" s="91"/>
      <c r="J64" s="91"/>
      <c r="K64" s="91"/>
      <c r="L64" s="91"/>
      <c r="M64" s="91"/>
      <c r="N64" s="9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" customHeight="1" x14ac:dyDescent="0.3">
      <c r="A65" s="96" t="e">
        <f t="shared" si="7"/>
        <v>#N/A</v>
      </c>
      <c r="B65" s="102" t="e">
        <f t="shared" si="0"/>
        <v>#N/A</v>
      </c>
      <c r="C65" s="98" t="e">
        <f t="shared" ca="1" si="8"/>
        <v>#N/A</v>
      </c>
      <c r="D65" s="99" t="e">
        <f t="shared" si="2"/>
        <v>#N/A</v>
      </c>
      <c r="E65" s="99" t="e">
        <f t="shared" si="3"/>
        <v>#N/A</v>
      </c>
      <c r="F65" s="99" t="e">
        <f t="shared" si="4"/>
        <v>#N/A</v>
      </c>
      <c r="G65" s="99" t="e">
        <f t="shared" si="5"/>
        <v>#N/A</v>
      </c>
      <c r="H65" s="100" t="e">
        <f t="shared" si="6"/>
        <v>#N/A</v>
      </c>
      <c r="I65" s="91"/>
      <c r="J65" s="91"/>
      <c r="K65" s="91"/>
      <c r="L65" s="91"/>
      <c r="M65" s="91"/>
      <c r="N65" s="9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" customHeight="1" x14ac:dyDescent="0.3">
      <c r="A66" s="96" t="e">
        <f t="shared" si="7"/>
        <v>#N/A</v>
      </c>
      <c r="B66" s="102" t="e">
        <f t="shared" si="0"/>
        <v>#N/A</v>
      </c>
      <c r="C66" s="98" t="e">
        <f t="shared" ca="1" si="8"/>
        <v>#N/A</v>
      </c>
      <c r="D66" s="99" t="e">
        <f t="shared" si="2"/>
        <v>#N/A</v>
      </c>
      <c r="E66" s="99" t="e">
        <f t="shared" si="3"/>
        <v>#N/A</v>
      </c>
      <c r="F66" s="99" t="e">
        <f t="shared" si="4"/>
        <v>#N/A</v>
      </c>
      <c r="G66" s="99" t="e">
        <f t="shared" si="5"/>
        <v>#N/A</v>
      </c>
      <c r="H66" s="100" t="e">
        <f t="shared" si="6"/>
        <v>#N/A</v>
      </c>
      <c r="I66" s="91"/>
      <c r="J66" s="91"/>
      <c r="K66" s="91"/>
      <c r="L66" s="91"/>
      <c r="M66" s="91"/>
      <c r="N66" s="9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" customHeight="1" x14ac:dyDescent="0.3">
      <c r="A67" s="96" t="e">
        <f t="shared" si="7"/>
        <v>#N/A</v>
      </c>
      <c r="B67" s="102" t="e">
        <f t="shared" si="0"/>
        <v>#N/A</v>
      </c>
      <c r="C67" s="98" t="e">
        <f t="shared" ca="1" si="8"/>
        <v>#N/A</v>
      </c>
      <c r="D67" s="99" t="e">
        <f t="shared" si="2"/>
        <v>#N/A</v>
      </c>
      <c r="E67" s="99" t="e">
        <f t="shared" si="3"/>
        <v>#N/A</v>
      </c>
      <c r="F67" s="99" t="e">
        <f t="shared" si="4"/>
        <v>#N/A</v>
      </c>
      <c r="G67" s="99" t="e">
        <f t="shared" si="5"/>
        <v>#N/A</v>
      </c>
      <c r="H67" s="100" t="e">
        <f t="shared" si="6"/>
        <v>#N/A</v>
      </c>
      <c r="I67" s="91"/>
      <c r="J67" s="91"/>
      <c r="K67" s="91"/>
      <c r="L67" s="91"/>
      <c r="M67" s="91"/>
      <c r="N67" s="9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" customHeight="1" x14ac:dyDescent="0.3">
      <c r="A68" s="96" t="e">
        <f t="shared" si="7"/>
        <v>#N/A</v>
      </c>
      <c r="B68" s="102" t="e">
        <f t="shared" si="0"/>
        <v>#N/A</v>
      </c>
      <c r="C68" s="98" t="e">
        <f t="shared" ca="1" si="8"/>
        <v>#N/A</v>
      </c>
      <c r="D68" s="99" t="e">
        <f t="shared" si="2"/>
        <v>#N/A</v>
      </c>
      <c r="E68" s="99" t="e">
        <f t="shared" si="3"/>
        <v>#N/A</v>
      </c>
      <c r="F68" s="99" t="e">
        <f t="shared" si="4"/>
        <v>#N/A</v>
      </c>
      <c r="G68" s="99" t="e">
        <f t="shared" si="5"/>
        <v>#N/A</v>
      </c>
      <c r="H68" s="100" t="e">
        <f t="shared" si="6"/>
        <v>#N/A</v>
      </c>
      <c r="I68" s="91"/>
      <c r="J68" s="91"/>
      <c r="K68" s="91"/>
      <c r="L68" s="91"/>
      <c r="M68" s="91"/>
      <c r="N68" s="9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" customHeight="1" x14ac:dyDescent="0.3">
      <c r="A69" s="96" t="e">
        <f t="shared" si="7"/>
        <v>#N/A</v>
      </c>
      <c r="B69" s="102" t="e">
        <f t="shared" si="0"/>
        <v>#N/A</v>
      </c>
      <c r="C69" s="98" t="e">
        <f t="shared" ca="1" si="8"/>
        <v>#N/A</v>
      </c>
      <c r="D69" s="99" t="e">
        <f t="shared" si="2"/>
        <v>#N/A</v>
      </c>
      <c r="E69" s="99" t="e">
        <f t="shared" si="3"/>
        <v>#N/A</v>
      </c>
      <c r="F69" s="99" t="e">
        <f t="shared" si="4"/>
        <v>#N/A</v>
      </c>
      <c r="G69" s="99" t="e">
        <f t="shared" si="5"/>
        <v>#N/A</v>
      </c>
      <c r="H69" s="100" t="e">
        <f t="shared" si="6"/>
        <v>#N/A</v>
      </c>
      <c r="I69" s="91"/>
      <c r="J69" s="91"/>
      <c r="K69" s="91"/>
      <c r="L69" s="91"/>
      <c r="M69" s="91"/>
      <c r="N69" s="9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" customHeight="1" x14ac:dyDescent="0.3">
      <c r="A70" s="96" t="e">
        <f t="shared" si="7"/>
        <v>#N/A</v>
      </c>
      <c r="B70" s="102" t="e">
        <f t="shared" si="0"/>
        <v>#N/A</v>
      </c>
      <c r="C70" s="98" t="e">
        <f t="shared" ca="1" si="8"/>
        <v>#N/A</v>
      </c>
      <c r="D70" s="99" t="e">
        <f t="shared" si="2"/>
        <v>#N/A</v>
      </c>
      <c r="E70" s="99" t="e">
        <f t="shared" si="3"/>
        <v>#N/A</v>
      </c>
      <c r="F70" s="99" t="e">
        <f t="shared" si="4"/>
        <v>#N/A</v>
      </c>
      <c r="G70" s="99" t="e">
        <f t="shared" si="5"/>
        <v>#N/A</v>
      </c>
      <c r="H70" s="100" t="e">
        <f t="shared" si="6"/>
        <v>#N/A</v>
      </c>
      <c r="I70" s="91"/>
      <c r="J70" s="91"/>
      <c r="K70" s="91"/>
      <c r="L70" s="91"/>
      <c r="M70" s="91"/>
      <c r="N70" s="9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" customHeight="1" x14ac:dyDescent="0.3">
      <c r="A71" s="96" t="e">
        <f t="shared" si="7"/>
        <v>#N/A</v>
      </c>
      <c r="B71" s="102" t="e">
        <f t="shared" si="0"/>
        <v>#N/A</v>
      </c>
      <c r="C71" s="98" t="e">
        <f t="shared" ca="1" si="8"/>
        <v>#N/A</v>
      </c>
      <c r="D71" s="99" t="e">
        <f t="shared" si="2"/>
        <v>#N/A</v>
      </c>
      <c r="E71" s="99" t="e">
        <f t="shared" si="3"/>
        <v>#N/A</v>
      </c>
      <c r="F71" s="99" t="e">
        <f t="shared" si="4"/>
        <v>#N/A</v>
      </c>
      <c r="G71" s="99" t="e">
        <f t="shared" si="5"/>
        <v>#N/A</v>
      </c>
      <c r="H71" s="100" t="e">
        <f t="shared" si="6"/>
        <v>#N/A</v>
      </c>
      <c r="I71" s="91"/>
      <c r="J71" s="91"/>
      <c r="K71" s="91"/>
      <c r="L71" s="91"/>
      <c r="M71" s="91"/>
      <c r="N71" s="9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" customHeight="1" x14ac:dyDescent="0.3">
      <c r="A72" s="96" t="e">
        <f t="shared" si="7"/>
        <v>#N/A</v>
      </c>
      <c r="B72" s="102" t="e">
        <f t="shared" si="0"/>
        <v>#N/A</v>
      </c>
      <c r="C72" s="98" t="e">
        <f t="shared" ca="1" si="8"/>
        <v>#N/A</v>
      </c>
      <c r="D72" s="99" t="e">
        <f t="shared" si="2"/>
        <v>#N/A</v>
      </c>
      <c r="E72" s="99" t="e">
        <f t="shared" si="3"/>
        <v>#N/A</v>
      </c>
      <c r="F72" s="99" t="e">
        <f t="shared" si="4"/>
        <v>#N/A</v>
      </c>
      <c r="G72" s="99" t="e">
        <f t="shared" si="5"/>
        <v>#N/A</v>
      </c>
      <c r="H72" s="100" t="e">
        <f t="shared" si="6"/>
        <v>#N/A</v>
      </c>
      <c r="I72" s="91"/>
      <c r="J72" s="91"/>
      <c r="K72" s="91"/>
      <c r="L72" s="91"/>
      <c r="M72" s="91"/>
      <c r="N72" s="9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" customHeight="1" x14ac:dyDescent="0.3">
      <c r="A73" s="96" t="e">
        <f t="shared" si="7"/>
        <v>#N/A</v>
      </c>
      <c r="B73" s="102" t="e">
        <f t="shared" si="0"/>
        <v>#N/A</v>
      </c>
      <c r="C73" s="98" t="e">
        <f t="shared" ca="1" si="8"/>
        <v>#N/A</v>
      </c>
      <c r="D73" s="99" t="e">
        <f t="shared" si="2"/>
        <v>#N/A</v>
      </c>
      <c r="E73" s="99" t="e">
        <f t="shared" si="3"/>
        <v>#N/A</v>
      </c>
      <c r="F73" s="99" t="e">
        <f t="shared" si="4"/>
        <v>#N/A</v>
      </c>
      <c r="G73" s="99" t="e">
        <f t="shared" si="5"/>
        <v>#N/A</v>
      </c>
      <c r="H73" s="100" t="e">
        <f t="shared" si="6"/>
        <v>#N/A</v>
      </c>
      <c r="I73" s="91"/>
      <c r="J73" s="91"/>
      <c r="K73" s="91"/>
      <c r="L73" s="91"/>
      <c r="M73" s="91"/>
      <c r="N73" s="9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" customHeight="1" x14ac:dyDescent="0.3">
      <c r="A74" s="96" t="e">
        <f t="shared" si="7"/>
        <v>#N/A</v>
      </c>
      <c r="B74" s="102" t="e">
        <f t="shared" si="0"/>
        <v>#N/A</v>
      </c>
      <c r="C74" s="98" t="e">
        <f t="shared" ca="1" si="8"/>
        <v>#N/A</v>
      </c>
      <c r="D74" s="99" t="e">
        <f t="shared" si="2"/>
        <v>#N/A</v>
      </c>
      <c r="E74" s="99" t="e">
        <f t="shared" si="3"/>
        <v>#N/A</v>
      </c>
      <c r="F74" s="99" t="e">
        <f t="shared" si="4"/>
        <v>#N/A</v>
      </c>
      <c r="G74" s="99" t="e">
        <f t="shared" si="5"/>
        <v>#N/A</v>
      </c>
      <c r="H74" s="100" t="e">
        <f t="shared" si="6"/>
        <v>#N/A</v>
      </c>
      <c r="I74" s="91"/>
      <c r="J74" s="91"/>
      <c r="K74" s="91"/>
      <c r="L74" s="91"/>
      <c r="M74" s="91"/>
      <c r="N74" s="9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" customHeight="1" x14ac:dyDescent="0.3">
      <c r="A75" s="96" t="e">
        <f t="shared" si="7"/>
        <v>#N/A</v>
      </c>
      <c r="B75" s="102" t="e">
        <f t="shared" si="0"/>
        <v>#N/A</v>
      </c>
      <c r="C75" s="98" t="e">
        <f t="shared" ca="1" si="8"/>
        <v>#N/A</v>
      </c>
      <c r="D75" s="99" t="e">
        <f t="shared" si="2"/>
        <v>#N/A</v>
      </c>
      <c r="E75" s="99" t="e">
        <f t="shared" si="3"/>
        <v>#N/A</v>
      </c>
      <c r="F75" s="99" t="e">
        <f t="shared" si="4"/>
        <v>#N/A</v>
      </c>
      <c r="G75" s="99" t="e">
        <f t="shared" si="5"/>
        <v>#N/A</v>
      </c>
      <c r="H75" s="100" t="e">
        <f t="shared" si="6"/>
        <v>#N/A</v>
      </c>
      <c r="I75" s="91"/>
      <c r="J75" s="91"/>
      <c r="K75" s="91"/>
      <c r="L75" s="91"/>
      <c r="M75" s="91"/>
      <c r="N75" s="9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" customHeight="1" x14ac:dyDescent="0.3">
      <c r="A76" s="96" t="e">
        <f t="shared" si="7"/>
        <v>#N/A</v>
      </c>
      <c r="B76" s="102" t="e">
        <f t="shared" si="0"/>
        <v>#N/A</v>
      </c>
      <c r="C76" s="98" t="e">
        <f t="shared" ca="1" si="8"/>
        <v>#N/A</v>
      </c>
      <c r="D76" s="99" t="e">
        <f t="shared" si="2"/>
        <v>#N/A</v>
      </c>
      <c r="E76" s="99" t="e">
        <f t="shared" si="3"/>
        <v>#N/A</v>
      </c>
      <c r="F76" s="99" t="e">
        <f t="shared" si="4"/>
        <v>#N/A</v>
      </c>
      <c r="G76" s="99" t="e">
        <f t="shared" si="5"/>
        <v>#N/A</v>
      </c>
      <c r="H76" s="100" t="e">
        <f t="shared" si="6"/>
        <v>#N/A</v>
      </c>
      <c r="I76" s="91"/>
      <c r="J76" s="91"/>
      <c r="K76" s="91"/>
      <c r="L76" s="91"/>
      <c r="M76" s="91"/>
      <c r="N76" s="9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" customHeight="1" x14ac:dyDescent="0.3">
      <c r="A77" s="96" t="e">
        <f t="shared" si="7"/>
        <v>#N/A</v>
      </c>
      <c r="B77" s="102" t="e">
        <f t="shared" si="0"/>
        <v>#N/A</v>
      </c>
      <c r="C77" s="98" t="e">
        <f t="shared" ca="1" si="8"/>
        <v>#N/A</v>
      </c>
      <c r="D77" s="99" t="e">
        <f t="shared" si="2"/>
        <v>#N/A</v>
      </c>
      <c r="E77" s="99" t="e">
        <f t="shared" si="3"/>
        <v>#N/A</v>
      </c>
      <c r="F77" s="99" t="e">
        <f t="shared" si="4"/>
        <v>#N/A</v>
      </c>
      <c r="G77" s="99" t="e">
        <f t="shared" si="5"/>
        <v>#N/A</v>
      </c>
      <c r="H77" s="100" t="e">
        <f t="shared" si="6"/>
        <v>#N/A</v>
      </c>
      <c r="I77" s="91"/>
      <c r="J77" s="91"/>
      <c r="K77" s="91"/>
      <c r="L77" s="91"/>
      <c r="M77" s="91"/>
      <c r="N77" s="9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" customHeight="1" x14ac:dyDescent="0.3">
      <c r="A78" s="96" t="e">
        <f t="shared" si="7"/>
        <v>#N/A</v>
      </c>
      <c r="B78" s="102" t="e">
        <f t="shared" si="0"/>
        <v>#N/A</v>
      </c>
      <c r="C78" s="98" t="e">
        <f t="shared" ca="1" si="8"/>
        <v>#N/A</v>
      </c>
      <c r="D78" s="99" t="e">
        <f t="shared" si="2"/>
        <v>#N/A</v>
      </c>
      <c r="E78" s="99" t="e">
        <f t="shared" si="3"/>
        <v>#N/A</v>
      </c>
      <c r="F78" s="99" t="e">
        <f t="shared" si="4"/>
        <v>#N/A</v>
      </c>
      <c r="G78" s="99" t="e">
        <f t="shared" si="5"/>
        <v>#N/A</v>
      </c>
      <c r="H78" s="100" t="e">
        <f t="shared" si="6"/>
        <v>#N/A</v>
      </c>
      <c r="I78" s="91"/>
      <c r="J78" s="91"/>
      <c r="K78" s="91"/>
      <c r="L78" s="91"/>
      <c r="M78" s="91"/>
      <c r="N78" s="9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" customHeight="1" x14ac:dyDescent="0.3">
      <c r="A79" s="96" t="e">
        <f t="shared" si="7"/>
        <v>#N/A</v>
      </c>
      <c r="B79" s="102" t="e">
        <f t="shared" si="0"/>
        <v>#N/A</v>
      </c>
      <c r="C79" s="98" t="e">
        <f t="shared" ca="1" si="8"/>
        <v>#N/A</v>
      </c>
      <c r="D79" s="99" t="e">
        <f t="shared" si="2"/>
        <v>#N/A</v>
      </c>
      <c r="E79" s="99" t="e">
        <f t="shared" si="3"/>
        <v>#N/A</v>
      </c>
      <c r="F79" s="99" t="e">
        <f t="shared" si="4"/>
        <v>#N/A</v>
      </c>
      <c r="G79" s="99" t="e">
        <f t="shared" si="5"/>
        <v>#N/A</v>
      </c>
      <c r="H79" s="100" t="e">
        <f t="shared" si="6"/>
        <v>#N/A</v>
      </c>
      <c r="I79" s="91"/>
      <c r="J79" s="91"/>
      <c r="K79" s="91"/>
      <c r="L79" s="91"/>
      <c r="M79" s="91"/>
      <c r="N79" s="9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" customHeight="1" x14ac:dyDescent="0.3">
      <c r="A80" s="103" t="e">
        <f t="shared" si="7"/>
        <v>#N/A</v>
      </c>
      <c r="B80" s="104" t="e">
        <f t="shared" si="0"/>
        <v>#N/A</v>
      </c>
      <c r="C80" s="105" t="e">
        <f t="shared" ca="1" si="8"/>
        <v>#N/A</v>
      </c>
      <c r="D80" s="106" t="e">
        <f t="shared" si="2"/>
        <v>#N/A</v>
      </c>
      <c r="E80" s="106" t="e">
        <f t="shared" si="3"/>
        <v>#N/A</v>
      </c>
      <c r="F80" s="106" t="e">
        <f t="shared" si="4"/>
        <v>#N/A</v>
      </c>
      <c r="G80" s="106" t="e">
        <f t="shared" si="5"/>
        <v>#N/A</v>
      </c>
      <c r="H80" s="107" t="e">
        <f t="shared" si="6"/>
        <v>#N/A</v>
      </c>
      <c r="I80" s="91"/>
      <c r="J80" s="91"/>
      <c r="K80" s="91"/>
      <c r="L80" s="91"/>
      <c r="M80" s="91"/>
      <c r="N80" s="9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" customHeight="1" x14ac:dyDescent="0.3">
      <c r="A81" s="102" t="e">
        <f t="shared" si="7"/>
        <v>#N/A</v>
      </c>
      <c r="B81" s="102" t="e">
        <f t="shared" si="0"/>
        <v>#N/A</v>
      </c>
      <c r="C81" s="98" t="e">
        <f t="shared" ca="1" si="8"/>
        <v>#N/A</v>
      </c>
      <c r="D81" s="99" t="e">
        <f t="shared" si="2"/>
        <v>#N/A</v>
      </c>
      <c r="E81" s="99" t="e">
        <f t="shared" si="3"/>
        <v>#N/A</v>
      </c>
      <c r="F81" s="99" t="e">
        <f t="shared" si="4"/>
        <v>#N/A</v>
      </c>
      <c r="G81" s="99" t="e">
        <f t="shared" si="5"/>
        <v>#N/A</v>
      </c>
      <c r="H81" s="99" t="e">
        <f t="shared" si="6"/>
        <v>#N/A</v>
      </c>
      <c r="I81" s="91"/>
      <c r="J81" s="91"/>
      <c r="K81" s="91"/>
      <c r="L81" s="91"/>
      <c r="M81" s="91"/>
      <c r="N81" s="9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" customHeight="1" x14ac:dyDescent="0.3">
      <c r="A82" s="102" t="e">
        <f t="shared" si="7"/>
        <v>#N/A</v>
      </c>
      <c r="B82" s="102" t="e">
        <f t="shared" si="0"/>
        <v>#N/A</v>
      </c>
      <c r="C82" s="98" t="e">
        <f t="shared" ca="1" si="8"/>
        <v>#N/A</v>
      </c>
      <c r="D82" s="99" t="e">
        <f t="shared" si="2"/>
        <v>#N/A</v>
      </c>
      <c r="E82" s="99" t="e">
        <f t="shared" si="3"/>
        <v>#N/A</v>
      </c>
      <c r="F82" s="99" t="e">
        <f t="shared" si="4"/>
        <v>#N/A</v>
      </c>
      <c r="G82" s="99" t="e">
        <f t="shared" si="5"/>
        <v>#N/A</v>
      </c>
      <c r="H82" s="99" t="e">
        <f t="shared" si="6"/>
        <v>#N/A</v>
      </c>
      <c r="I82" s="91"/>
      <c r="J82" s="91"/>
      <c r="K82" s="91"/>
      <c r="L82" s="91"/>
      <c r="M82" s="91"/>
      <c r="N82" s="9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" customHeight="1" x14ac:dyDescent="0.3">
      <c r="A83" s="102" t="e">
        <f t="shared" si="7"/>
        <v>#N/A</v>
      </c>
      <c r="B83" s="102" t="e">
        <f t="shared" si="0"/>
        <v>#N/A</v>
      </c>
      <c r="C83" s="98" t="e">
        <f t="shared" ca="1" si="8"/>
        <v>#N/A</v>
      </c>
      <c r="D83" s="99" t="e">
        <f t="shared" si="2"/>
        <v>#N/A</v>
      </c>
      <c r="E83" s="99" t="e">
        <f t="shared" si="3"/>
        <v>#N/A</v>
      </c>
      <c r="F83" s="99" t="e">
        <f t="shared" si="4"/>
        <v>#N/A</v>
      </c>
      <c r="G83" s="99" t="e">
        <f t="shared" si="5"/>
        <v>#N/A</v>
      </c>
      <c r="H83" s="99" t="e">
        <f t="shared" si="6"/>
        <v>#N/A</v>
      </c>
      <c r="I83" s="91"/>
      <c r="J83" s="91"/>
      <c r="K83" s="91"/>
      <c r="L83" s="91"/>
      <c r="M83" s="91"/>
      <c r="N83" s="9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" customHeight="1" x14ac:dyDescent="0.3">
      <c r="A84" s="102" t="e">
        <f t="shared" si="7"/>
        <v>#N/A</v>
      </c>
      <c r="B84" s="102" t="e">
        <f t="shared" si="0"/>
        <v>#N/A</v>
      </c>
      <c r="C84" s="98" t="e">
        <f t="shared" ca="1" si="8"/>
        <v>#N/A</v>
      </c>
      <c r="D84" s="99" t="e">
        <f t="shared" si="2"/>
        <v>#N/A</v>
      </c>
      <c r="E84" s="99" t="e">
        <f t="shared" si="3"/>
        <v>#N/A</v>
      </c>
      <c r="F84" s="99" t="e">
        <f t="shared" si="4"/>
        <v>#N/A</v>
      </c>
      <c r="G84" s="99" t="e">
        <f t="shared" si="5"/>
        <v>#N/A</v>
      </c>
      <c r="H84" s="99" t="e">
        <f t="shared" si="6"/>
        <v>#N/A</v>
      </c>
      <c r="I84" s="91"/>
      <c r="J84" s="91"/>
      <c r="K84" s="91"/>
      <c r="L84" s="91"/>
      <c r="M84" s="91"/>
      <c r="N84" s="9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" customHeight="1" x14ac:dyDescent="0.3">
      <c r="A85" s="14"/>
      <c r="B85" s="14"/>
      <c r="C85" s="108"/>
      <c r="D85" s="109"/>
      <c r="E85" s="109"/>
      <c r="F85" s="109"/>
      <c r="G85" s="109"/>
      <c r="H85" s="109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" customHeight="1" x14ac:dyDescent="0.3">
      <c r="A86" s="14"/>
      <c r="B86" s="14"/>
      <c r="C86" s="108"/>
      <c r="D86" s="109"/>
      <c r="E86" s="109"/>
      <c r="F86" s="109"/>
      <c r="G86" s="109"/>
      <c r="H86" s="10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" customHeight="1" x14ac:dyDescent="0.3">
      <c r="A87" s="14"/>
      <c r="B87" s="14"/>
      <c r="C87" s="108"/>
      <c r="D87" s="109"/>
      <c r="E87" s="109"/>
      <c r="F87" s="109"/>
      <c r="G87" s="109"/>
      <c r="H87" s="10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" customHeight="1" x14ac:dyDescent="0.3">
      <c r="A88" s="14"/>
      <c r="B88" s="14"/>
      <c r="C88" s="108"/>
      <c r="D88" s="109"/>
      <c r="E88" s="109"/>
      <c r="F88" s="109"/>
      <c r="G88" s="109"/>
      <c r="H88" s="10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" customHeight="1" x14ac:dyDescent="0.3">
      <c r="A89" s="14"/>
      <c r="B89" s="14"/>
      <c r="C89" s="108"/>
      <c r="D89" s="109"/>
      <c r="E89" s="109"/>
      <c r="F89" s="109"/>
      <c r="G89" s="109"/>
      <c r="H89" s="10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" customHeight="1" x14ac:dyDescent="0.3">
      <c r="A90" s="14"/>
      <c r="B90" s="14"/>
      <c r="C90" s="108"/>
      <c r="D90" s="109"/>
      <c r="E90" s="109"/>
      <c r="F90" s="109"/>
      <c r="G90" s="109"/>
      <c r="H90" s="10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" customHeight="1" x14ac:dyDescent="0.3">
      <c r="A91" s="14"/>
      <c r="B91" s="14"/>
      <c r="C91" s="108"/>
      <c r="D91" s="109"/>
      <c r="E91" s="109"/>
      <c r="F91" s="109"/>
      <c r="G91" s="109"/>
      <c r="H91" s="10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" customHeight="1" x14ac:dyDescent="0.3">
      <c r="A92" s="14"/>
      <c r="B92" s="14"/>
      <c r="C92" s="108"/>
      <c r="D92" s="109"/>
      <c r="E92" s="109"/>
      <c r="F92" s="109"/>
      <c r="G92" s="109"/>
      <c r="H92" s="10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" customHeight="1" x14ac:dyDescent="0.3">
      <c r="A93" s="14"/>
      <c r="B93" s="14"/>
      <c r="C93" s="108"/>
      <c r="D93" s="109"/>
      <c r="E93" s="109"/>
      <c r="F93" s="109"/>
      <c r="G93" s="109"/>
      <c r="H93" s="10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" customHeight="1" x14ac:dyDescent="0.3">
      <c r="A94" s="14"/>
      <c r="B94" s="14"/>
      <c r="C94" s="108"/>
      <c r="D94" s="109"/>
      <c r="E94" s="109"/>
      <c r="F94" s="109"/>
      <c r="G94" s="109"/>
      <c r="H94" s="10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" customHeight="1" x14ac:dyDescent="0.3">
      <c r="A95" s="14"/>
      <c r="B95" s="14"/>
      <c r="C95" s="108"/>
      <c r="D95" s="109"/>
      <c r="E95" s="109"/>
      <c r="F95" s="109"/>
      <c r="G95" s="109"/>
      <c r="H95" s="10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" customHeight="1" x14ac:dyDescent="0.3">
      <c r="A96" s="14"/>
      <c r="B96" s="14"/>
      <c r="C96" s="108"/>
      <c r="D96" s="109"/>
      <c r="E96" s="109"/>
      <c r="F96" s="109"/>
      <c r="G96" s="109"/>
      <c r="H96" s="10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" customHeight="1" x14ac:dyDescent="0.3">
      <c r="A97" s="14"/>
      <c r="B97" s="14"/>
      <c r="C97" s="108"/>
      <c r="D97" s="109"/>
      <c r="E97" s="109"/>
      <c r="F97" s="109"/>
      <c r="G97" s="109"/>
      <c r="H97" s="10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" customHeight="1" x14ac:dyDescent="0.3">
      <c r="A98" s="14"/>
      <c r="B98" s="14"/>
      <c r="C98" s="108"/>
      <c r="D98" s="109"/>
      <c r="E98" s="109"/>
      <c r="F98" s="109"/>
      <c r="G98" s="109"/>
      <c r="H98" s="10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" customHeight="1" x14ac:dyDescent="0.3">
      <c r="A99" s="14"/>
      <c r="B99" s="14"/>
      <c r="C99" s="108"/>
      <c r="D99" s="109"/>
      <c r="E99" s="109"/>
      <c r="F99" s="109"/>
      <c r="G99" s="109"/>
      <c r="H99" s="10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" customHeight="1" x14ac:dyDescent="0.3">
      <c r="A100" s="14"/>
      <c r="B100" s="14"/>
      <c r="C100" s="108"/>
      <c r="D100" s="109"/>
      <c r="E100" s="109"/>
      <c r="F100" s="109"/>
      <c r="G100" s="109"/>
      <c r="H100" s="10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" customHeight="1" x14ac:dyDescent="0.3">
      <c r="A101" s="14"/>
      <c r="B101" s="14"/>
      <c r="C101" s="108"/>
      <c r="D101" s="109"/>
      <c r="E101" s="109"/>
      <c r="F101" s="109"/>
      <c r="G101" s="109"/>
      <c r="H101" s="10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" customHeight="1" x14ac:dyDescent="0.3">
      <c r="A102" s="14"/>
      <c r="B102" s="14"/>
      <c r="C102" s="108"/>
      <c r="D102" s="109"/>
      <c r="E102" s="109"/>
      <c r="F102" s="109"/>
      <c r="G102" s="109"/>
      <c r="H102" s="10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" customHeight="1" x14ac:dyDescent="0.3">
      <c r="A103" s="14"/>
      <c r="B103" s="14"/>
      <c r="C103" s="108"/>
      <c r="D103" s="109"/>
      <c r="E103" s="109"/>
      <c r="F103" s="109"/>
      <c r="G103" s="109"/>
      <c r="H103" s="10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" customHeight="1" x14ac:dyDescent="0.3">
      <c r="A104" s="14"/>
      <c r="B104" s="14"/>
      <c r="C104" s="108"/>
      <c r="D104" s="109"/>
      <c r="E104" s="109"/>
      <c r="F104" s="109"/>
      <c r="G104" s="109"/>
      <c r="H104" s="10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" customHeight="1" x14ac:dyDescent="0.3">
      <c r="A105" s="14"/>
      <c r="B105" s="14"/>
      <c r="C105" s="108"/>
      <c r="D105" s="109"/>
      <c r="E105" s="109"/>
      <c r="F105" s="109"/>
      <c r="G105" s="109"/>
      <c r="H105" s="10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" customHeight="1" x14ac:dyDescent="0.3">
      <c r="A106" s="14"/>
      <c r="B106" s="14"/>
      <c r="C106" s="108"/>
      <c r="D106" s="109"/>
      <c r="E106" s="109"/>
      <c r="F106" s="109"/>
      <c r="G106" s="109"/>
      <c r="H106" s="10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" customHeight="1" x14ac:dyDescent="0.3">
      <c r="A107" s="14"/>
      <c r="B107" s="14"/>
      <c r="C107" s="108"/>
      <c r="D107" s="109"/>
      <c r="E107" s="109"/>
      <c r="F107" s="109"/>
      <c r="G107" s="109"/>
      <c r="H107" s="10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" customHeight="1" x14ac:dyDescent="0.3">
      <c r="A108" s="14"/>
      <c r="B108" s="14"/>
      <c r="C108" s="108"/>
      <c r="D108" s="109"/>
      <c r="E108" s="109"/>
      <c r="F108" s="109"/>
      <c r="G108" s="109"/>
      <c r="H108" s="10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" customHeight="1" x14ac:dyDescent="0.3">
      <c r="A109" s="14"/>
      <c r="B109" s="14"/>
      <c r="C109" s="108"/>
      <c r="D109" s="109"/>
      <c r="E109" s="109"/>
      <c r="F109" s="109"/>
      <c r="G109" s="109"/>
      <c r="H109" s="10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" customHeight="1" x14ac:dyDescent="0.3">
      <c r="A110" s="14"/>
      <c r="B110" s="14"/>
      <c r="C110" s="108"/>
      <c r="D110" s="109"/>
      <c r="E110" s="109"/>
      <c r="F110" s="109"/>
      <c r="G110" s="109"/>
      <c r="H110" s="10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" customHeight="1" x14ac:dyDescent="0.3">
      <c r="A111" s="14"/>
      <c r="B111" s="14"/>
      <c r="C111" s="108"/>
      <c r="D111" s="109"/>
      <c r="E111" s="109"/>
      <c r="F111" s="109"/>
      <c r="G111" s="109"/>
      <c r="H111" s="10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" customHeight="1" x14ac:dyDescent="0.3">
      <c r="A112" s="14"/>
      <c r="B112" s="14"/>
      <c r="C112" s="108"/>
      <c r="D112" s="109"/>
      <c r="E112" s="109"/>
      <c r="F112" s="109"/>
      <c r="G112" s="109"/>
      <c r="H112" s="10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" customHeight="1" x14ac:dyDescent="0.3">
      <c r="A113" s="14"/>
      <c r="B113" s="14"/>
      <c r="C113" s="108"/>
      <c r="D113" s="109"/>
      <c r="E113" s="109"/>
      <c r="F113" s="109"/>
      <c r="G113" s="109"/>
      <c r="H113" s="10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" customHeight="1" x14ac:dyDescent="0.3">
      <c r="A114" s="14"/>
      <c r="B114" s="14"/>
      <c r="C114" s="108"/>
      <c r="D114" s="109"/>
      <c r="E114" s="109"/>
      <c r="F114" s="109"/>
      <c r="G114" s="109"/>
      <c r="H114" s="10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" customHeight="1" x14ac:dyDescent="0.3">
      <c r="A115" s="14"/>
      <c r="B115" s="14"/>
      <c r="C115" s="108"/>
      <c r="D115" s="109"/>
      <c r="E115" s="109"/>
      <c r="F115" s="109"/>
      <c r="G115" s="109"/>
      <c r="H115" s="10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" customHeight="1" x14ac:dyDescent="0.3">
      <c r="A116" s="14"/>
      <c r="B116" s="14"/>
      <c r="C116" s="108"/>
      <c r="D116" s="109"/>
      <c r="E116" s="109"/>
      <c r="F116" s="109"/>
      <c r="G116" s="109"/>
      <c r="H116" s="10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" customHeight="1" x14ac:dyDescent="0.3">
      <c r="A117" s="14"/>
      <c r="B117" s="14"/>
      <c r="C117" s="108"/>
      <c r="D117" s="109"/>
      <c r="E117" s="109"/>
      <c r="F117" s="109"/>
      <c r="G117" s="109"/>
      <c r="H117" s="10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" customHeight="1" x14ac:dyDescent="0.3">
      <c r="A118" s="14"/>
      <c r="B118" s="14"/>
      <c r="C118" s="108"/>
      <c r="D118" s="109"/>
      <c r="E118" s="109"/>
      <c r="F118" s="109"/>
      <c r="G118" s="109"/>
      <c r="H118" s="10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" customHeight="1" x14ac:dyDescent="0.3">
      <c r="A119" s="14"/>
      <c r="B119" s="14"/>
      <c r="C119" s="108"/>
      <c r="D119" s="109"/>
      <c r="E119" s="109"/>
      <c r="F119" s="109"/>
      <c r="G119" s="109"/>
      <c r="H119" s="10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" customHeight="1" x14ac:dyDescent="0.3">
      <c r="A120" s="14"/>
      <c r="B120" s="14"/>
      <c r="C120" s="108"/>
      <c r="D120" s="109"/>
      <c r="E120" s="109"/>
      <c r="F120" s="109"/>
      <c r="G120" s="109"/>
      <c r="H120" s="10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" customHeight="1" x14ac:dyDescent="0.3">
      <c r="A121" s="14"/>
      <c r="B121" s="14"/>
      <c r="C121" s="108"/>
      <c r="D121" s="109"/>
      <c r="E121" s="109"/>
      <c r="F121" s="109"/>
      <c r="G121" s="109"/>
      <c r="H121" s="10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" customHeight="1" x14ac:dyDescent="0.3">
      <c r="A122" s="14"/>
      <c r="B122" s="14"/>
      <c r="C122" s="108"/>
      <c r="D122" s="109"/>
      <c r="E122" s="109"/>
      <c r="F122" s="109"/>
      <c r="G122" s="109"/>
      <c r="H122" s="10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" customHeight="1" x14ac:dyDescent="0.3">
      <c r="A123" s="14"/>
      <c r="B123" s="14"/>
      <c r="C123" s="108"/>
      <c r="D123" s="109"/>
      <c r="E123" s="109"/>
      <c r="F123" s="109"/>
      <c r="G123" s="109"/>
      <c r="H123" s="10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" customHeight="1" x14ac:dyDescent="0.3">
      <c r="A124" s="14"/>
      <c r="B124" s="14"/>
      <c r="C124" s="108"/>
      <c r="D124" s="109"/>
      <c r="E124" s="109"/>
      <c r="F124" s="109"/>
      <c r="G124" s="109"/>
      <c r="H124" s="10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" customHeight="1" x14ac:dyDescent="0.3">
      <c r="A125" s="14"/>
      <c r="B125" s="14"/>
      <c r="C125" s="108"/>
      <c r="D125" s="109"/>
      <c r="E125" s="109"/>
      <c r="F125" s="109"/>
      <c r="G125" s="109"/>
      <c r="H125" s="10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" customHeight="1" x14ac:dyDescent="0.3">
      <c r="A126" s="14"/>
      <c r="B126" s="14"/>
      <c r="C126" s="108"/>
      <c r="D126" s="109"/>
      <c r="E126" s="109"/>
      <c r="F126" s="109"/>
      <c r="G126" s="109"/>
      <c r="H126" s="10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" customHeight="1" x14ac:dyDescent="0.3">
      <c r="A127" s="14"/>
      <c r="B127" s="14"/>
      <c r="C127" s="108"/>
      <c r="D127" s="109"/>
      <c r="E127" s="109"/>
      <c r="F127" s="109"/>
      <c r="G127" s="109"/>
      <c r="H127" s="10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" customHeight="1" x14ac:dyDescent="0.3">
      <c r="A128" s="14"/>
      <c r="B128" s="14"/>
      <c r="C128" s="108"/>
      <c r="D128" s="109"/>
      <c r="E128" s="109"/>
      <c r="F128" s="109"/>
      <c r="G128" s="109"/>
      <c r="H128" s="10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" customHeight="1" x14ac:dyDescent="0.3">
      <c r="A129" s="14"/>
      <c r="B129" s="14"/>
      <c r="C129" s="108"/>
      <c r="D129" s="109"/>
      <c r="E129" s="109"/>
      <c r="F129" s="109"/>
      <c r="G129" s="109"/>
      <c r="H129" s="10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" customHeight="1" x14ac:dyDescent="0.3">
      <c r="A130" s="14"/>
      <c r="B130" s="14"/>
      <c r="C130" s="108"/>
      <c r="D130" s="109"/>
      <c r="E130" s="109"/>
      <c r="F130" s="109"/>
      <c r="G130" s="109"/>
      <c r="H130" s="10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" customHeight="1" x14ac:dyDescent="0.3">
      <c r="A131" s="14"/>
      <c r="B131" s="14"/>
      <c r="C131" s="108"/>
      <c r="D131" s="109"/>
      <c r="E131" s="109"/>
      <c r="F131" s="109"/>
      <c r="G131" s="109"/>
      <c r="H131" s="10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" customHeight="1" x14ac:dyDescent="0.3">
      <c r="A132" s="14"/>
      <c r="B132" s="14"/>
      <c r="C132" s="108"/>
      <c r="D132" s="109"/>
      <c r="E132" s="109"/>
      <c r="F132" s="109"/>
      <c r="G132" s="109"/>
      <c r="H132" s="10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" customHeight="1" x14ac:dyDescent="0.3">
      <c r="A133" s="14"/>
      <c r="B133" s="14"/>
      <c r="C133" s="108"/>
      <c r="D133" s="109"/>
      <c r="E133" s="109"/>
      <c r="F133" s="109"/>
      <c r="G133" s="109"/>
      <c r="H133" s="10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" customHeight="1" x14ac:dyDescent="0.3">
      <c r="A134" s="14"/>
      <c r="B134" s="14"/>
      <c r="C134" s="108"/>
      <c r="D134" s="109"/>
      <c r="E134" s="109"/>
      <c r="F134" s="109"/>
      <c r="G134" s="109"/>
      <c r="H134" s="10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" customHeight="1" x14ac:dyDescent="0.3">
      <c r="A135" s="14"/>
      <c r="B135" s="14"/>
      <c r="C135" s="108"/>
      <c r="D135" s="109"/>
      <c r="E135" s="109"/>
      <c r="F135" s="109"/>
      <c r="G135" s="109"/>
      <c r="H135" s="10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" customHeight="1" x14ac:dyDescent="0.3">
      <c r="A136" s="14"/>
      <c r="B136" s="14"/>
      <c r="C136" s="108"/>
      <c r="D136" s="109"/>
      <c r="E136" s="109"/>
      <c r="F136" s="109"/>
      <c r="G136" s="109"/>
      <c r="H136" s="10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" customHeight="1" x14ac:dyDescent="0.3">
      <c r="A137" s="14"/>
      <c r="B137" s="14"/>
      <c r="C137" s="108"/>
      <c r="D137" s="109"/>
      <c r="E137" s="109"/>
      <c r="F137" s="109"/>
      <c r="G137" s="109"/>
      <c r="H137" s="10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" customHeight="1" x14ac:dyDescent="0.3">
      <c r="A138" s="14"/>
      <c r="B138" s="14"/>
      <c r="C138" s="108"/>
      <c r="D138" s="109"/>
      <c r="E138" s="109"/>
      <c r="F138" s="109"/>
      <c r="G138" s="109"/>
      <c r="H138" s="10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" customHeight="1" x14ac:dyDescent="0.3">
      <c r="A139" s="14"/>
      <c r="B139" s="14"/>
      <c r="C139" s="108"/>
      <c r="D139" s="109"/>
      <c r="E139" s="109"/>
      <c r="F139" s="109"/>
      <c r="G139" s="109"/>
      <c r="H139" s="10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" customHeight="1" x14ac:dyDescent="0.3">
      <c r="A140" s="14"/>
      <c r="B140" s="14"/>
      <c r="C140" s="108"/>
      <c r="D140" s="109"/>
      <c r="E140" s="109"/>
      <c r="F140" s="109"/>
      <c r="G140" s="109"/>
      <c r="H140" s="10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" customHeight="1" x14ac:dyDescent="0.3">
      <c r="A141" s="14"/>
      <c r="B141" s="14"/>
      <c r="C141" s="108"/>
      <c r="D141" s="109"/>
      <c r="E141" s="109"/>
      <c r="F141" s="109"/>
      <c r="G141" s="109"/>
      <c r="H141" s="10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" customHeight="1" x14ac:dyDescent="0.3">
      <c r="A142" s="14"/>
      <c r="B142" s="14"/>
      <c r="C142" s="108"/>
      <c r="D142" s="109"/>
      <c r="E142" s="109"/>
      <c r="F142" s="109"/>
      <c r="G142" s="109"/>
      <c r="H142" s="10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" customHeight="1" x14ac:dyDescent="0.3">
      <c r="A143" s="14"/>
      <c r="B143" s="14"/>
      <c r="C143" s="108"/>
      <c r="D143" s="109"/>
      <c r="E143" s="109"/>
      <c r="F143" s="109"/>
      <c r="G143" s="109"/>
      <c r="H143" s="10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" customHeight="1" x14ac:dyDescent="0.3">
      <c r="A144" s="14"/>
      <c r="B144" s="14"/>
      <c r="C144" s="108"/>
      <c r="D144" s="109"/>
      <c r="E144" s="109"/>
      <c r="F144" s="109"/>
      <c r="G144" s="109"/>
      <c r="H144" s="10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" customHeight="1" x14ac:dyDescent="0.3">
      <c r="A145" s="14"/>
      <c r="B145" s="14"/>
      <c r="C145" s="108"/>
      <c r="D145" s="109"/>
      <c r="E145" s="109"/>
      <c r="F145" s="109"/>
      <c r="G145" s="109"/>
      <c r="H145" s="10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" customHeight="1" x14ac:dyDescent="0.3">
      <c r="A146" s="14"/>
      <c r="B146" s="14"/>
      <c r="C146" s="108"/>
      <c r="D146" s="109"/>
      <c r="E146" s="109"/>
      <c r="F146" s="109"/>
      <c r="G146" s="109"/>
      <c r="H146" s="10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" customHeight="1" x14ac:dyDescent="0.3">
      <c r="A147" s="14"/>
      <c r="B147" s="14"/>
      <c r="C147" s="108"/>
      <c r="D147" s="109"/>
      <c r="E147" s="109"/>
      <c r="F147" s="109"/>
      <c r="G147" s="109"/>
      <c r="H147" s="10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" customHeight="1" x14ac:dyDescent="0.3">
      <c r="A148" s="14"/>
      <c r="B148" s="14"/>
      <c r="C148" s="108"/>
      <c r="D148" s="109"/>
      <c r="E148" s="109"/>
      <c r="F148" s="109"/>
      <c r="G148" s="109"/>
      <c r="H148" s="10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" customHeight="1" x14ac:dyDescent="0.3">
      <c r="A149" s="14"/>
      <c r="B149" s="14"/>
      <c r="C149" s="108"/>
      <c r="D149" s="109"/>
      <c r="E149" s="109"/>
      <c r="F149" s="109"/>
      <c r="G149" s="109"/>
      <c r="H149" s="10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" customHeight="1" x14ac:dyDescent="0.3">
      <c r="A150" s="14"/>
      <c r="B150" s="14"/>
      <c r="C150" s="108"/>
      <c r="D150" s="109"/>
      <c r="E150" s="109"/>
      <c r="F150" s="109"/>
      <c r="G150" s="109"/>
      <c r="H150" s="10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" customHeight="1" x14ac:dyDescent="0.3">
      <c r="A151" s="14"/>
      <c r="B151" s="14"/>
      <c r="C151" s="108"/>
      <c r="D151" s="109"/>
      <c r="E151" s="109"/>
      <c r="F151" s="109"/>
      <c r="G151" s="109"/>
      <c r="H151" s="10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" customHeight="1" x14ac:dyDescent="0.3">
      <c r="A152" s="14"/>
      <c r="B152" s="14"/>
      <c r="C152" s="108"/>
      <c r="D152" s="109"/>
      <c r="E152" s="109"/>
      <c r="F152" s="109"/>
      <c r="G152" s="109"/>
      <c r="H152" s="10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" customHeight="1" x14ac:dyDescent="0.3">
      <c r="A153" s="14"/>
      <c r="B153" s="14"/>
      <c r="C153" s="108"/>
      <c r="D153" s="109"/>
      <c r="E153" s="109"/>
      <c r="F153" s="109"/>
      <c r="G153" s="109"/>
      <c r="H153" s="10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" customHeight="1" x14ac:dyDescent="0.3">
      <c r="A154" s="14"/>
      <c r="B154" s="14"/>
      <c r="C154" s="108"/>
      <c r="D154" s="109"/>
      <c r="E154" s="109"/>
      <c r="F154" s="109"/>
      <c r="G154" s="109"/>
      <c r="H154" s="10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" customHeight="1" x14ac:dyDescent="0.3">
      <c r="A155" s="14"/>
      <c r="B155" s="14"/>
      <c r="C155" s="108"/>
      <c r="D155" s="109"/>
      <c r="E155" s="109"/>
      <c r="F155" s="109"/>
      <c r="G155" s="109"/>
      <c r="H155" s="10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" customHeight="1" x14ac:dyDescent="0.3">
      <c r="A156" s="14"/>
      <c r="B156" s="14"/>
      <c r="C156" s="108"/>
      <c r="D156" s="109"/>
      <c r="E156" s="109"/>
      <c r="F156" s="109"/>
      <c r="G156" s="109"/>
      <c r="H156" s="10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" customHeight="1" x14ac:dyDescent="0.3">
      <c r="A157" s="14"/>
      <c r="B157" s="14"/>
      <c r="C157" s="108"/>
      <c r="D157" s="109"/>
      <c r="E157" s="109"/>
      <c r="F157" s="109"/>
      <c r="G157" s="109"/>
      <c r="H157" s="10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" customHeight="1" x14ac:dyDescent="0.3">
      <c r="A158" s="14"/>
      <c r="B158" s="14"/>
      <c r="C158" s="108"/>
      <c r="D158" s="109"/>
      <c r="E158" s="109"/>
      <c r="F158" s="109"/>
      <c r="G158" s="109"/>
      <c r="H158" s="10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" customHeight="1" x14ac:dyDescent="0.3">
      <c r="A159" s="14"/>
      <c r="B159" s="14"/>
      <c r="C159" s="108"/>
      <c r="D159" s="109"/>
      <c r="E159" s="109"/>
      <c r="F159" s="109"/>
      <c r="G159" s="109"/>
      <c r="H159" s="10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" customHeight="1" x14ac:dyDescent="0.3">
      <c r="A160" s="14"/>
      <c r="B160" s="14"/>
      <c r="C160" s="108"/>
      <c r="D160" s="109"/>
      <c r="E160" s="109"/>
      <c r="F160" s="109"/>
      <c r="G160" s="109"/>
      <c r="H160" s="10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" customHeight="1" x14ac:dyDescent="0.3">
      <c r="A161" s="14"/>
      <c r="B161" s="14"/>
      <c r="C161" s="108"/>
      <c r="D161" s="109"/>
      <c r="E161" s="109"/>
      <c r="F161" s="109"/>
      <c r="G161" s="109"/>
      <c r="H161" s="10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" customHeight="1" x14ac:dyDescent="0.3">
      <c r="A162" s="14"/>
      <c r="B162" s="14"/>
      <c r="C162" s="108"/>
      <c r="D162" s="109"/>
      <c r="E162" s="109"/>
      <c r="F162" s="109"/>
      <c r="G162" s="109"/>
      <c r="H162" s="10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" customHeight="1" x14ac:dyDescent="0.3">
      <c r="A163" s="14"/>
      <c r="B163" s="14"/>
      <c r="C163" s="108"/>
      <c r="D163" s="109"/>
      <c r="E163" s="109"/>
      <c r="F163" s="109"/>
      <c r="G163" s="109"/>
      <c r="H163" s="10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" customHeight="1" x14ac:dyDescent="0.3">
      <c r="A164" s="14"/>
      <c r="B164" s="14"/>
      <c r="C164" s="108"/>
      <c r="D164" s="109"/>
      <c r="E164" s="109"/>
      <c r="F164" s="109"/>
      <c r="G164" s="109"/>
      <c r="H164" s="10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" customHeight="1" x14ac:dyDescent="0.3">
      <c r="A165" s="14"/>
      <c r="B165" s="14"/>
      <c r="C165" s="108"/>
      <c r="D165" s="109"/>
      <c r="E165" s="109"/>
      <c r="F165" s="109"/>
      <c r="G165" s="109"/>
      <c r="H165" s="10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" customHeight="1" x14ac:dyDescent="0.3">
      <c r="A166" s="14"/>
      <c r="B166" s="14"/>
      <c r="C166" s="108"/>
      <c r="D166" s="109"/>
      <c r="E166" s="109"/>
      <c r="F166" s="109"/>
      <c r="G166" s="109"/>
      <c r="H166" s="10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" customHeight="1" x14ac:dyDescent="0.3">
      <c r="A167" s="14"/>
      <c r="B167" s="14"/>
      <c r="C167" s="108"/>
      <c r="D167" s="109"/>
      <c r="E167" s="109"/>
      <c r="F167" s="109"/>
      <c r="G167" s="109"/>
      <c r="H167" s="10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" customHeight="1" x14ac:dyDescent="0.3">
      <c r="A168" s="14"/>
      <c r="B168" s="14"/>
      <c r="C168" s="108"/>
      <c r="D168" s="109"/>
      <c r="E168" s="109"/>
      <c r="F168" s="109"/>
      <c r="G168" s="109"/>
      <c r="H168" s="10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" customHeight="1" x14ac:dyDescent="0.3">
      <c r="A169" s="14"/>
      <c r="B169" s="14"/>
      <c r="C169" s="108"/>
      <c r="D169" s="109"/>
      <c r="E169" s="109"/>
      <c r="F169" s="109"/>
      <c r="G169" s="109"/>
      <c r="H169" s="10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" customHeight="1" x14ac:dyDescent="0.3">
      <c r="A170" s="14"/>
      <c r="B170" s="14"/>
      <c r="C170" s="108"/>
      <c r="D170" s="109"/>
      <c r="E170" s="109"/>
      <c r="F170" s="109"/>
      <c r="G170" s="109"/>
      <c r="H170" s="10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" customHeight="1" x14ac:dyDescent="0.3">
      <c r="A171" s="14"/>
      <c r="B171" s="14"/>
      <c r="C171" s="108"/>
      <c r="D171" s="109"/>
      <c r="E171" s="109"/>
      <c r="F171" s="109"/>
      <c r="G171" s="109"/>
      <c r="H171" s="10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" customHeight="1" x14ac:dyDescent="0.3">
      <c r="A172" s="14"/>
      <c r="B172" s="14"/>
      <c r="C172" s="108"/>
      <c r="D172" s="109"/>
      <c r="E172" s="109"/>
      <c r="F172" s="109"/>
      <c r="G172" s="109"/>
      <c r="H172" s="10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" customHeight="1" x14ac:dyDescent="0.3">
      <c r="A173" s="14"/>
      <c r="B173" s="14"/>
      <c r="C173" s="108"/>
      <c r="D173" s="109"/>
      <c r="E173" s="109"/>
      <c r="F173" s="109"/>
      <c r="G173" s="109"/>
      <c r="H173" s="10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" customHeight="1" x14ac:dyDescent="0.3">
      <c r="A174" s="14"/>
      <c r="B174" s="14"/>
      <c r="C174" s="108"/>
      <c r="D174" s="109"/>
      <c r="E174" s="109"/>
      <c r="F174" s="109"/>
      <c r="G174" s="109"/>
      <c r="H174" s="10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" customHeight="1" x14ac:dyDescent="0.3">
      <c r="A175" s="14"/>
      <c r="B175" s="14"/>
      <c r="C175" s="108"/>
      <c r="D175" s="109"/>
      <c r="E175" s="109"/>
      <c r="F175" s="109"/>
      <c r="G175" s="109"/>
      <c r="H175" s="10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" customHeight="1" x14ac:dyDescent="0.3">
      <c r="A176" s="14"/>
      <c r="B176" s="14"/>
      <c r="C176" s="108"/>
      <c r="D176" s="109"/>
      <c r="E176" s="109"/>
      <c r="F176" s="109"/>
      <c r="G176" s="109"/>
      <c r="H176" s="10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" customHeight="1" x14ac:dyDescent="0.3">
      <c r="A177" s="14"/>
      <c r="B177" s="14"/>
      <c r="C177" s="108"/>
      <c r="D177" s="109"/>
      <c r="E177" s="109"/>
      <c r="F177" s="109"/>
      <c r="G177" s="109"/>
      <c r="H177" s="10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" customHeight="1" x14ac:dyDescent="0.3">
      <c r="A178" s="14"/>
      <c r="B178" s="14"/>
      <c r="C178" s="108"/>
      <c r="D178" s="109"/>
      <c r="E178" s="109"/>
      <c r="F178" s="109"/>
      <c r="G178" s="109"/>
      <c r="H178" s="10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" customHeight="1" x14ac:dyDescent="0.3">
      <c r="A179" s="14"/>
      <c r="B179" s="14"/>
      <c r="C179" s="108"/>
      <c r="D179" s="109"/>
      <c r="E179" s="109"/>
      <c r="F179" s="109"/>
      <c r="G179" s="109"/>
      <c r="H179" s="10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" customHeight="1" x14ac:dyDescent="0.3">
      <c r="A180" s="14"/>
      <c r="B180" s="14"/>
      <c r="C180" s="108"/>
      <c r="D180" s="109"/>
      <c r="E180" s="109"/>
      <c r="F180" s="109"/>
      <c r="G180" s="109"/>
      <c r="H180" s="10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" customHeight="1" x14ac:dyDescent="0.3">
      <c r="A181" s="14"/>
      <c r="B181" s="14"/>
      <c r="C181" s="108"/>
      <c r="D181" s="109"/>
      <c r="E181" s="109"/>
      <c r="F181" s="109"/>
      <c r="G181" s="109"/>
      <c r="H181" s="10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" customHeight="1" x14ac:dyDescent="0.3">
      <c r="A182" s="14"/>
      <c r="B182" s="14"/>
      <c r="C182" s="108"/>
      <c r="D182" s="109"/>
      <c r="E182" s="109"/>
      <c r="F182" s="109"/>
      <c r="G182" s="109"/>
      <c r="H182" s="10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" customHeight="1" x14ac:dyDescent="0.3">
      <c r="A183" s="14"/>
      <c r="B183" s="14"/>
      <c r="C183" s="108"/>
      <c r="D183" s="109"/>
      <c r="E183" s="109"/>
      <c r="F183" s="109"/>
      <c r="G183" s="109"/>
      <c r="H183" s="10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" customHeight="1" x14ac:dyDescent="0.3">
      <c r="A184" s="14"/>
      <c r="B184" s="14"/>
      <c r="C184" s="108"/>
      <c r="D184" s="109"/>
      <c r="E184" s="109"/>
      <c r="F184" s="109"/>
      <c r="G184" s="109"/>
      <c r="H184" s="10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" customHeight="1" x14ac:dyDescent="0.3">
      <c r="A185" s="14"/>
      <c r="B185" s="14"/>
      <c r="C185" s="108"/>
      <c r="D185" s="109"/>
      <c r="E185" s="109"/>
      <c r="F185" s="109"/>
      <c r="G185" s="109"/>
      <c r="H185" s="10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" customHeight="1" x14ac:dyDescent="0.3">
      <c r="A186" s="14"/>
      <c r="B186" s="14"/>
      <c r="C186" s="108"/>
      <c r="D186" s="109"/>
      <c r="E186" s="109"/>
      <c r="F186" s="109"/>
      <c r="G186" s="109"/>
      <c r="H186" s="10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" customHeight="1" x14ac:dyDescent="0.3">
      <c r="A187" s="14"/>
      <c r="B187" s="14"/>
      <c r="C187" s="108"/>
      <c r="D187" s="109"/>
      <c r="E187" s="109"/>
      <c r="F187" s="109"/>
      <c r="G187" s="109"/>
      <c r="H187" s="10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3">
      <c r="A188" s="14"/>
      <c r="B188" s="14"/>
      <c r="C188" s="108"/>
      <c r="D188" s="109"/>
      <c r="E188" s="109"/>
      <c r="F188" s="109"/>
      <c r="G188" s="109"/>
      <c r="H188" s="10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" customHeight="1" x14ac:dyDescent="0.3">
      <c r="A189" s="14"/>
      <c r="B189" s="14"/>
      <c r="C189" s="108"/>
      <c r="D189" s="109"/>
      <c r="E189" s="109"/>
      <c r="F189" s="109"/>
      <c r="G189" s="109"/>
      <c r="H189" s="10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" customHeight="1" x14ac:dyDescent="0.3">
      <c r="A190" s="14"/>
      <c r="B190" s="14"/>
      <c r="C190" s="108"/>
      <c r="D190" s="109"/>
      <c r="E190" s="109"/>
      <c r="F190" s="109"/>
      <c r="G190" s="109"/>
      <c r="H190" s="10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" customHeight="1" x14ac:dyDescent="0.3">
      <c r="A191" s="14"/>
      <c r="B191" s="14"/>
      <c r="C191" s="108"/>
      <c r="D191" s="109"/>
      <c r="E191" s="109"/>
      <c r="F191" s="109"/>
      <c r="G191" s="109"/>
      <c r="H191" s="10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" customHeight="1" x14ac:dyDescent="0.3">
      <c r="A192" s="14"/>
      <c r="B192" s="14"/>
      <c r="C192" s="108"/>
      <c r="D192" s="109"/>
      <c r="E192" s="109"/>
      <c r="F192" s="109"/>
      <c r="G192" s="109"/>
      <c r="H192" s="10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" customHeight="1" x14ac:dyDescent="0.3">
      <c r="A193" s="14"/>
      <c r="B193" s="14"/>
      <c r="C193" s="108"/>
      <c r="D193" s="109"/>
      <c r="E193" s="109"/>
      <c r="F193" s="109"/>
      <c r="G193" s="109"/>
      <c r="H193" s="10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" customHeight="1" x14ac:dyDescent="0.3">
      <c r="A194" s="14"/>
      <c r="B194" s="14"/>
      <c r="C194" s="108"/>
      <c r="D194" s="109"/>
      <c r="E194" s="109"/>
      <c r="F194" s="109"/>
      <c r="G194" s="109"/>
      <c r="H194" s="10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" customHeight="1" x14ac:dyDescent="0.3">
      <c r="A195" s="14"/>
      <c r="B195" s="14"/>
      <c r="C195" s="108"/>
      <c r="D195" s="109"/>
      <c r="E195" s="109"/>
      <c r="F195" s="109"/>
      <c r="G195" s="109"/>
      <c r="H195" s="10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" customHeight="1" x14ac:dyDescent="0.3">
      <c r="A196" s="14"/>
      <c r="B196" s="14"/>
      <c r="C196" s="108"/>
      <c r="D196" s="109"/>
      <c r="E196" s="109"/>
      <c r="F196" s="109"/>
      <c r="G196" s="109"/>
      <c r="H196" s="10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" customHeight="1" x14ac:dyDescent="0.3">
      <c r="A197" s="14"/>
      <c r="B197" s="14"/>
      <c r="C197" s="108"/>
      <c r="D197" s="109"/>
      <c r="E197" s="109"/>
      <c r="F197" s="109"/>
      <c r="G197" s="109"/>
      <c r="H197" s="10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" customHeight="1" x14ac:dyDescent="0.3">
      <c r="A198" s="14"/>
      <c r="B198" s="14"/>
      <c r="C198" s="108"/>
      <c r="D198" s="109"/>
      <c r="E198" s="109"/>
      <c r="F198" s="109"/>
      <c r="G198" s="109"/>
      <c r="H198" s="10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" customHeight="1" x14ac:dyDescent="0.3">
      <c r="A199" s="14"/>
      <c r="B199" s="14"/>
      <c r="C199" s="108"/>
      <c r="D199" s="109"/>
      <c r="E199" s="109"/>
      <c r="F199" s="109"/>
      <c r="G199" s="109"/>
      <c r="H199" s="10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" customHeight="1" x14ac:dyDescent="0.3">
      <c r="A200" s="14"/>
      <c r="B200" s="14"/>
      <c r="C200" s="108"/>
      <c r="D200" s="109"/>
      <c r="E200" s="109"/>
      <c r="F200" s="109"/>
      <c r="G200" s="109"/>
      <c r="H200" s="10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" customHeight="1" x14ac:dyDescent="0.3">
      <c r="A201" s="14"/>
      <c r="B201" s="14"/>
      <c r="C201" s="108"/>
      <c r="D201" s="109"/>
      <c r="E201" s="109"/>
      <c r="F201" s="109"/>
      <c r="G201" s="109"/>
      <c r="H201" s="10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" customHeight="1" x14ac:dyDescent="0.3">
      <c r="A202" s="14"/>
      <c r="B202" s="14"/>
      <c r="C202" s="108"/>
      <c r="D202" s="109"/>
      <c r="E202" s="109"/>
      <c r="F202" s="109"/>
      <c r="G202" s="109"/>
      <c r="H202" s="10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" customHeight="1" x14ac:dyDescent="0.3">
      <c r="A203" s="14"/>
      <c r="B203" s="14"/>
      <c r="C203" s="108"/>
      <c r="D203" s="109"/>
      <c r="E203" s="109"/>
      <c r="F203" s="109"/>
      <c r="G203" s="109"/>
      <c r="H203" s="10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" customHeight="1" x14ac:dyDescent="0.3">
      <c r="A204" s="14"/>
      <c r="B204" s="14"/>
      <c r="C204" s="108"/>
      <c r="D204" s="109"/>
      <c r="E204" s="109"/>
      <c r="F204" s="109"/>
      <c r="G204" s="109"/>
      <c r="H204" s="10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" customHeight="1" x14ac:dyDescent="0.3">
      <c r="A205" s="14"/>
      <c r="B205" s="14"/>
      <c r="C205" s="108"/>
      <c r="D205" s="109"/>
      <c r="E205" s="109"/>
      <c r="F205" s="109"/>
      <c r="G205" s="109"/>
      <c r="H205" s="10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" customHeight="1" x14ac:dyDescent="0.3">
      <c r="A206" s="14"/>
      <c r="B206" s="14"/>
      <c r="C206" s="108"/>
      <c r="D206" s="109"/>
      <c r="E206" s="109"/>
      <c r="F206" s="109"/>
      <c r="G206" s="109"/>
      <c r="H206" s="10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" customHeight="1" x14ac:dyDescent="0.3">
      <c r="A207" s="14"/>
      <c r="B207" s="14"/>
      <c r="C207" s="108"/>
      <c r="D207" s="109"/>
      <c r="E207" s="109"/>
      <c r="F207" s="109"/>
      <c r="G207" s="109"/>
      <c r="H207" s="10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" customHeight="1" x14ac:dyDescent="0.3">
      <c r="A208" s="14"/>
      <c r="B208" s="14"/>
      <c r="C208" s="108"/>
      <c r="D208" s="109"/>
      <c r="E208" s="109"/>
      <c r="F208" s="109"/>
      <c r="G208" s="109"/>
      <c r="H208" s="10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" customHeight="1" x14ac:dyDescent="0.3">
      <c r="A209" s="14"/>
      <c r="B209" s="14"/>
      <c r="C209" s="108"/>
      <c r="D209" s="109"/>
      <c r="E209" s="109"/>
      <c r="F209" s="109"/>
      <c r="G209" s="109"/>
      <c r="H209" s="10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" customHeight="1" x14ac:dyDescent="0.3">
      <c r="A210" s="14"/>
      <c r="B210" s="14"/>
      <c r="C210" s="108"/>
      <c r="D210" s="109"/>
      <c r="E210" s="109"/>
      <c r="F210" s="109"/>
      <c r="G210" s="109"/>
      <c r="H210" s="10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" customHeight="1" x14ac:dyDescent="0.3">
      <c r="A211" s="14"/>
      <c r="B211" s="14"/>
      <c r="C211" s="108"/>
      <c r="D211" s="109"/>
      <c r="E211" s="109"/>
      <c r="F211" s="109"/>
      <c r="G211" s="109"/>
      <c r="H211" s="10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" customHeight="1" x14ac:dyDescent="0.3">
      <c r="A212" s="14"/>
      <c r="B212" s="14"/>
      <c r="C212" s="108"/>
      <c r="D212" s="109"/>
      <c r="E212" s="109"/>
      <c r="F212" s="109"/>
      <c r="G212" s="109"/>
      <c r="H212" s="10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" customHeight="1" x14ac:dyDescent="0.3">
      <c r="A213" s="14"/>
      <c r="B213" s="14"/>
      <c r="C213" s="108"/>
      <c r="D213" s="109"/>
      <c r="E213" s="109"/>
      <c r="F213" s="109"/>
      <c r="G213" s="109"/>
      <c r="H213" s="10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" customHeight="1" x14ac:dyDescent="0.3">
      <c r="A214" s="14"/>
      <c r="B214" s="14"/>
      <c r="C214" s="108"/>
      <c r="D214" s="109"/>
      <c r="E214" s="109"/>
      <c r="F214" s="109"/>
      <c r="G214" s="109"/>
      <c r="H214" s="10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" customHeight="1" x14ac:dyDescent="0.3">
      <c r="A215" s="14"/>
      <c r="B215" s="14"/>
      <c r="C215" s="108"/>
      <c r="D215" s="109"/>
      <c r="E215" s="109"/>
      <c r="F215" s="109"/>
      <c r="G215" s="109"/>
      <c r="H215" s="10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" customHeight="1" x14ac:dyDescent="0.3">
      <c r="A216" s="14"/>
      <c r="B216" s="14"/>
      <c r="C216" s="108"/>
      <c r="D216" s="109"/>
      <c r="E216" s="109"/>
      <c r="F216" s="109"/>
      <c r="G216" s="109"/>
      <c r="H216" s="10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" customHeight="1" x14ac:dyDescent="0.3">
      <c r="A217" s="14"/>
      <c r="B217" s="14"/>
      <c r="C217" s="108"/>
      <c r="D217" s="109"/>
      <c r="E217" s="109"/>
      <c r="F217" s="109"/>
      <c r="G217" s="109"/>
      <c r="H217" s="10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" customHeight="1" x14ac:dyDescent="0.3">
      <c r="A218" s="14"/>
      <c r="B218" s="14"/>
      <c r="C218" s="108"/>
      <c r="D218" s="109"/>
      <c r="E218" s="109"/>
      <c r="F218" s="109"/>
      <c r="G218" s="109"/>
      <c r="H218" s="10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" customHeight="1" x14ac:dyDescent="0.3">
      <c r="A219" s="14"/>
      <c r="B219" s="14"/>
      <c r="C219" s="108"/>
      <c r="D219" s="109"/>
      <c r="E219" s="109"/>
      <c r="F219" s="109"/>
      <c r="G219" s="109"/>
      <c r="H219" s="10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" customHeight="1" x14ac:dyDescent="0.3">
      <c r="A220" s="14"/>
      <c r="B220" s="14"/>
      <c r="C220" s="108"/>
      <c r="D220" s="109"/>
      <c r="E220" s="109"/>
      <c r="F220" s="109"/>
      <c r="G220" s="109"/>
      <c r="H220" s="10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" customHeight="1" x14ac:dyDescent="0.3">
      <c r="A221" s="14"/>
      <c r="B221" s="14"/>
      <c r="C221" s="108"/>
      <c r="D221" s="109"/>
      <c r="E221" s="109"/>
      <c r="F221" s="109"/>
      <c r="G221" s="109"/>
      <c r="H221" s="10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" customHeight="1" x14ac:dyDescent="0.3">
      <c r="A222" s="14"/>
      <c r="B222" s="14"/>
      <c r="C222" s="108"/>
      <c r="D222" s="109"/>
      <c r="E222" s="109"/>
      <c r="F222" s="109"/>
      <c r="G222" s="109"/>
      <c r="H222" s="10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" customHeight="1" x14ac:dyDescent="0.3">
      <c r="A223" s="14"/>
      <c r="B223" s="14"/>
      <c r="C223" s="108"/>
      <c r="D223" s="109"/>
      <c r="E223" s="109"/>
      <c r="F223" s="109"/>
      <c r="G223" s="109"/>
      <c r="H223" s="10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" customHeight="1" x14ac:dyDescent="0.3">
      <c r="A224" s="14"/>
      <c r="B224" s="14"/>
      <c r="C224" s="108"/>
      <c r="D224" s="109"/>
      <c r="E224" s="109"/>
      <c r="F224" s="109"/>
      <c r="G224" s="109"/>
      <c r="H224" s="10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" customHeight="1" x14ac:dyDescent="0.3">
      <c r="A225" s="14"/>
      <c r="B225" s="14"/>
      <c r="C225" s="108"/>
      <c r="D225" s="109"/>
      <c r="E225" s="109"/>
      <c r="F225" s="109"/>
      <c r="G225" s="109"/>
      <c r="H225" s="10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" customHeight="1" x14ac:dyDescent="0.3">
      <c r="A226" s="14"/>
      <c r="B226" s="14"/>
      <c r="C226" s="108"/>
      <c r="D226" s="109"/>
      <c r="E226" s="109"/>
      <c r="F226" s="109"/>
      <c r="G226" s="109"/>
      <c r="H226" s="10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" customHeight="1" x14ac:dyDescent="0.3">
      <c r="A227" s="14"/>
      <c r="B227" s="14"/>
      <c r="C227" s="108"/>
      <c r="D227" s="109"/>
      <c r="E227" s="109"/>
      <c r="F227" s="109"/>
      <c r="G227" s="109"/>
      <c r="H227" s="10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" customHeight="1" x14ac:dyDescent="0.3">
      <c r="A228" s="14"/>
      <c r="B228" s="14"/>
      <c r="C228" s="108"/>
      <c r="D228" s="109"/>
      <c r="E228" s="109"/>
      <c r="F228" s="109"/>
      <c r="G228" s="109"/>
      <c r="H228" s="10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" customHeight="1" x14ac:dyDescent="0.3">
      <c r="A229" s="14"/>
      <c r="B229" s="14"/>
      <c r="C229" s="108"/>
      <c r="D229" s="109"/>
      <c r="E229" s="109"/>
      <c r="F229" s="109"/>
      <c r="G229" s="109"/>
      <c r="H229" s="10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" customHeight="1" x14ac:dyDescent="0.3">
      <c r="A230" s="14"/>
      <c r="B230" s="14"/>
      <c r="C230" s="108"/>
      <c r="D230" s="109"/>
      <c r="E230" s="109"/>
      <c r="F230" s="109"/>
      <c r="G230" s="109"/>
      <c r="H230" s="10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" customHeight="1" x14ac:dyDescent="0.3">
      <c r="A231" s="14"/>
      <c r="B231" s="14"/>
      <c r="C231" s="108"/>
      <c r="D231" s="109"/>
      <c r="E231" s="109"/>
      <c r="F231" s="109"/>
      <c r="G231" s="109"/>
      <c r="H231" s="10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" customHeight="1" x14ac:dyDescent="0.3">
      <c r="A232" s="14"/>
      <c r="B232" s="14"/>
      <c r="C232" s="108"/>
      <c r="D232" s="109"/>
      <c r="E232" s="109"/>
      <c r="F232" s="109"/>
      <c r="G232" s="109"/>
      <c r="H232" s="10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" customHeight="1" x14ac:dyDescent="0.3">
      <c r="A233" s="14"/>
      <c r="B233" s="14"/>
      <c r="C233" s="108"/>
      <c r="D233" s="109"/>
      <c r="E233" s="109"/>
      <c r="F233" s="109"/>
      <c r="G233" s="109"/>
      <c r="H233" s="10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" customHeight="1" x14ac:dyDescent="0.3">
      <c r="A234" s="14"/>
      <c r="B234" s="14"/>
      <c r="C234" s="108"/>
      <c r="D234" s="109"/>
      <c r="E234" s="109"/>
      <c r="F234" s="109"/>
      <c r="G234" s="109"/>
      <c r="H234" s="10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" customHeight="1" x14ac:dyDescent="0.3">
      <c r="A235" s="14"/>
      <c r="B235" s="14"/>
      <c r="C235" s="108"/>
      <c r="D235" s="109"/>
      <c r="E235" s="109"/>
      <c r="F235" s="109"/>
      <c r="G235" s="109"/>
      <c r="H235" s="10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" customHeight="1" x14ac:dyDescent="0.3">
      <c r="A236" s="14"/>
      <c r="B236" s="14"/>
      <c r="C236" s="108"/>
      <c r="D236" s="109"/>
      <c r="E236" s="109"/>
      <c r="F236" s="109"/>
      <c r="G236" s="109"/>
      <c r="H236" s="10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" customHeight="1" x14ac:dyDescent="0.3">
      <c r="A237" s="14"/>
      <c r="B237" s="14"/>
      <c r="C237" s="108"/>
      <c r="D237" s="109"/>
      <c r="E237" s="109"/>
      <c r="F237" s="109"/>
      <c r="G237" s="109"/>
      <c r="H237" s="10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" customHeight="1" x14ac:dyDescent="0.3">
      <c r="A238" s="14"/>
      <c r="B238" s="14"/>
      <c r="C238" s="108"/>
      <c r="D238" s="109"/>
      <c r="E238" s="109"/>
      <c r="F238" s="109"/>
      <c r="G238" s="109"/>
      <c r="H238" s="10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" customHeight="1" x14ac:dyDescent="0.3">
      <c r="A239" s="14"/>
      <c r="B239" s="14"/>
      <c r="C239" s="108"/>
      <c r="D239" s="109"/>
      <c r="E239" s="109"/>
      <c r="F239" s="109"/>
      <c r="G239" s="109"/>
      <c r="H239" s="10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" customHeight="1" x14ac:dyDescent="0.3">
      <c r="A240" s="14"/>
      <c r="B240" s="14"/>
      <c r="C240" s="108"/>
      <c r="D240" s="109"/>
      <c r="E240" s="109"/>
      <c r="F240" s="109"/>
      <c r="G240" s="109"/>
      <c r="H240" s="10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" customHeight="1" x14ac:dyDescent="0.3">
      <c r="A241" s="14"/>
      <c r="B241" s="14"/>
      <c r="C241" s="108"/>
      <c r="D241" s="109"/>
      <c r="E241" s="109"/>
      <c r="F241" s="109"/>
      <c r="G241" s="109"/>
      <c r="H241" s="10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" customHeight="1" x14ac:dyDescent="0.3">
      <c r="A242" s="14"/>
      <c r="B242" s="14"/>
      <c r="C242" s="108"/>
      <c r="D242" s="109"/>
      <c r="E242" s="109"/>
      <c r="F242" s="109"/>
      <c r="G242" s="109"/>
      <c r="H242" s="10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" customHeight="1" x14ac:dyDescent="0.3">
      <c r="A243" s="14"/>
      <c r="B243" s="14"/>
      <c r="C243" s="108"/>
      <c r="D243" s="109"/>
      <c r="E243" s="109"/>
      <c r="F243" s="109"/>
      <c r="G243" s="109"/>
      <c r="H243" s="10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" customHeight="1" x14ac:dyDescent="0.3">
      <c r="A244" s="14"/>
      <c r="B244" s="14"/>
      <c r="C244" s="108"/>
      <c r="D244" s="109"/>
      <c r="E244" s="109"/>
      <c r="F244" s="109"/>
      <c r="G244" s="109"/>
      <c r="H244" s="10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" customHeight="1" x14ac:dyDescent="0.3">
      <c r="A245" s="14"/>
      <c r="B245" s="14"/>
      <c r="C245" s="108"/>
      <c r="D245" s="109"/>
      <c r="E245" s="109"/>
      <c r="F245" s="109"/>
      <c r="G245" s="109"/>
      <c r="H245" s="10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" customHeight="1" x14ac:dyDescent="0.3">
      <c r="A246" s="14"/>
      <c r="B246" s="14"/>
      <c r="C246" s="108"/>
      <c r="D246" s="109"/>
      <c r="E246" s="109"/>
      <c r="F246" s="109"/>
      <c r="G246" s="109"/>
      <c r="H246" s="10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" customHeight="1" x14ac:dyDescent="0.3">
      <c r="A247" s="14"/>
      <c r="B247" s="14"/>
      <c r="C247" s="108"/>
      <c r="D247" s="109"/>
      <c r="E247" s="109"/>
      <c r="F247" s="109"/>
      <c r="G247" s="109"/>
      <c r="H247" s="10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" customHeight="1" x14ac:dyDescent="0.3">
      <c r="A248" s="14"/>
      <c r="B248" s="14"/>
      <c r="C248" s="108"/>
      <c r="D248" s="109"/>
      <c r="E248" s="109"/>
      <c r="F248" s="109"/>
      <c r="G248" s="109"/>
      <c r="H248" s="10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" customHeight="1" x14ac:dyDescent="0.3">
      <c r="A249" s="14"/>
      <c r="B249" s="14"/>
      <c r="C249" s="108"/>
      <c r="D249" s="109"/>
      <c r="E249" s="109"/>
      <c r="F249" s="109"/>
      <c r="G249" s="109"/>
      <c r="H249" s="10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" customHeight="1" x14ac:dyDescent="0.3">
      <c r="A250" s="14"/>
      <c r="B250" s="14"/>
      <c r="C250" s="108"/>
      <c r="D250" s="109"/>
      <c r="E250" s="109"/>
      <c r="F250" s="109"/>
      <c r="G250" s="109"/>
      <c r="H250" s="10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" customHeight="1" x14ac:dyDescent="0.3">
      <c r="A251" s="14"/>
      <c r="B251" s="14"/>
      <c r="C251" s="108"/>
      <c r="D251" s="109"/>
      <c r="E251" s="109"/>
      <c r="F251" s="109"/>
      <c r="G251" s="109"/>
      <c r="H251" s="10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" customHeight="1" x14ac:dyDescent="0.3">
      <c r="A252" s="14"/>
      <c r="B252" s="14"/>
      <c r="C252" s="108"/>
      <c r="D252" s="109"/>
      <c r="E252" s="109"/>
      <c r="F252" s="109"/>
      <c r="G252" s="109"/>
      <c r="H252" s="10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" customHeight="1" x14ac:dyDescent="0.3">
      <c r="A253" s="14"/>
      <c r="B253" s="14"/>
      <c r="C253" s="108"/>
      <c r="D253" s="109"/>
      <c r="E253" s="109"/>
      <c r="F253" s="109"/>
      <c r="G253" s="109"/>
      <c r="H253" s="10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" customHeight="1" x14ac:dyDescent="0.3">
      <c r="A254" s="14"/>
      <c r="B254" s="14"/>
      <c r="C254" s="108"/>
      <c r="D254" s="109"/>
      <c r="E254" s="109"/>
      <c r="F254" s="109"/>
      <c r="G254" s="109"/>
      <c r="H254" s="10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" customHeight="1" x14ac:dyDescent="0.3">
      <c r="A255" s="14"/>
      <c r="B255" s="14"/>
      <c r="C255" s="108"/>
      <c r="D255" s="109"/>
      <c r="E255" s="109"/>
      <c r="F255" s="109"/>
      <c r="G255" s="109"/>
      <c r="H255" s="10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" customHeight="1" x14ac:dyDescent="0.3">
      <c r="A256" s="14"/>
      <c r="B256" s="14"/>
      <c r="C256" s="108"/>
      <c r="D256" s="109"/>
      <c r="E256" s="109"/>
      <c r="F256" s="109"/>
      <c r="G256" s="109"/>
      <c r="H256" s="10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" customHeight="1" x14ac:dyDescent="0.3">
      <c r="A257" s="14"/>
      <c r="B257" s="14"/>
      <c r="C257" s="108"/>
      <c r="D257" s="109"/>
      <c r="E257" s="109"/>
      <c r="F257" s="109"/>
      <c r="G257" s="109"/>
      <c r="H257" s="10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" customHeight="1" x14ac:dyDescent="0.3">
      <c r="A258" s="14"/>
      <c r="B258" s="14"/>
      <c r="C258" s="108"/>
      <c r="D258" s="109"/>
      <c r="E258" s="109"/>
      <c r="F258" s="109"/>
      <c r="G258" s="109"/>
      <c r="H258" s="10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" customHeight="1" x14ac:dyDescent="0.3">
      <c r="A259" s="14"/>
      <c r="B259" s="14"/>
      <c r="C259" s="108"/>
      <c r="D259" s="109"/>
      <c r="E259" s="109"/>
      <c r="F259" s="109"/>
      <c r="G259" s="109"/>
      <c r="H259" s="10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" customHeight="1" x14ac:dyDescent="0.3">
      <c r="A260" s="14"/>
      <c r="B260" s="14"/>
      <c r="C260" s="108"/>
      <c r="D260" s="109"/>
      <c r="E260" s="109"/>
      <c r="F260" s="109"/>
      <c r="G260" s="109"/>
      <c r="H260" s="10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" customHeight="1" x14ac:dyDescent="0.3">
      <c r="A261" s="14"/>
      <c r="B261" s="14"/>
      <c r="C261" s="108"/>
      <c r="D261" s="109"/>
      <c r="E261" s="109"/>
      <c r="F261" s="109"/>
      <c r="G261" s="109"/>
      <c r="H261" s="10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" customHeight="1" x14ac:dyDescent="0.3">
      <c r="A262" s="14"/>
      <c r="B262" s="14"/>
      <c r="C262" s="108"/>
      <c r="D262" s="109"/>
      <c r="E262" s="109"/>
      <c r="F262" s="109"/>
      <c r="G262" s="109"/>
      <c r="H262" s="109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" customHeight="1" x14ac:dyDescent="0.3">
      <c r="A263" s="14"/>
      <c r="B263" s="14"/>
      <c r="C263" s="108"/>
      <c r="D263" s="109"/>
      <c r="E263" s="109"/>
      <c r="F263" s="109"/>
      <c r="G263" s="109"/>
      <c r="H263" s="109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" customHeight="1" x14ac:dyDescent="0.3">
      <c r="A264" s="14"/>
      <c r="B264" s="14"/>
      <c r="C264" s="108"/>
      <c r="D264" s="109"/>
      <c r="E264" s="109"/>
      <c r="F264" s="109"/>
      <c r="G264" s="109"/>
      <c r="H264" s="109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" customHeight="1" x14ac:dyDescent="0.3">
      <c r="A265" s="14"/>
      <c r="B265" s="14"/>
      <c r="C265" s="108"/>
      <c r="D265" s="109"/>
      <c r="E265" s="109"/>
      <c r="F265" s="109"/>
      <c r="G265" s="109"/>
      <c r="H265" s="109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" customHeight="1" x14ac:dyDescent="0.3">
      <c r="A266" s="14"/>
      <c r="B266" s="14"/>
      <c r="C266" s="108"/>
      <c r="D266" s="109"/>
      <c r="E266" s="109"/>
      <c r="F266" s="109"/>
      <c r="G266" s="109"/>
      <c r="H266" s="109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" customHeight="1" x14ac:dyDescent="0.3">
      <c r="A267" s="14"/>
      <c r="B267" s="14"/>
      <c r="C267" s="108"/>
      <c r="D267" s="109"/>
      <c r="E267" s="109"/>
      <c r="F267" s="109"/>
      <c r="G267" s="109"/>
      <c r="H267" s="109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" customHeight="1" x14ac:dyDescent="0.3">
      <c r="A268" s="14"/>
      <c r="B268" s="14"/>
      <c r="C268" s="108"/>
      <c r="D268" s="109"/>
      <c r="E268" s="109"/>
      <c r="F268" s="109"/>
      <c r="G268" s="109"/>
      <c r="H268" s="109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" customHeight="1" x14ac:dyDescent="0.3">
      <c r="A269" s="14"/>
      <c r="B269" s="14"/>
      <c r="C269" s="108"/>
      <c r="D269" s="109"/>
      <c r="E269" s="109"/>
      <c r="F269" s="109"/>
      <c r="G269" s="109"/>
      <c r="H269" s="109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" customHeight="1" x14ac:dyDescent="0.3">
      <c r="A270" s="14"/>
      <c r="B270" s="14"/>
      <c r="C270" s="108"/>
      <c r="D270" s="109"/>
      <c r="E270" s="109"/>
      <c r="F270" s="109"/>
      <c r="G270" s="109"/>
      <c r="H270" s="109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" customHeight="1" x14ac:dyDescent="0.3">
      <c r="A271" s="14"/>
      <c r="B271" s="14"/>
      <c r="C271" s="108"/>
      <c r="D271" s="109"/>
      <c r="E271" s="109"/>
      <c r="F271" s="109"/>
      <c r="G271" s="109"/>
      <c r="H271" s="109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" customHeight="1" x14ac:dyDescent="0.3">
      <c r="A272" s="14"/>
      <c r="B272" s="14"/>
      <c r="C272" s="108"/>
      <c r="D272" s="109"/>
      <c r="E272" s="109"/>
      <c r="F272" s="109"/>
      <c r="G272" s="109"/>
      <c r="H272" s="109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" customHeight="1" x14ac:dyDescent="0.3">
      <c r="A273" s="14"/>
      <c r="B273" s="14"/>
      <c r="C273" s="108"/>
      <c r="D273" s="109"/>
      <c r="E273" s="109"/>
      <c r="F273" s="109"/>
      <c r="G273" s="109"/>
      <c r="H273" s="109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" customHeight="1" x14ac:dyDescent="0.3">
      <c r="A274" s="14"/>
      <c r="B274" s="14"/>
      <c r="C274" s="108"/>
      <c r="D274" s="109"/>
      <c r="E274" s="109"/>
      <c r="F274" s="109"/>
      <c r="G274" s="109"/>
      <c r="H274" s="109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" customHeight="1" x14ac:dyDescent="0.3">
      <c r="A275" s="14"/>
      <c r="B275" s="14"/>
      <c r="C275" s="108"/>
      <c r="D275" s="109"/>
      <c r="E275" s="109"/>
      <c r="F275" s="109"/>
      <c r="G275" s="109"/>
      <c r="H275" s="109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" customHeight="1" x14ac:dyDescent="0.3">
      <c r="A276" s="14"/>
      <c r="B276" s="14"/>
      <c r="C276" s="108"/>
      <c r="D276" s="109"/>
      <c r="E276" s="109"/>
      <c r="F276" s="109"/>
      <c r="G276" s="109"/>
      <c r="H276" s="109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" customHeight="1" x14ac:dyDescent="0.3">
      <c r="A277" s="14"/>
      <c r="B277" s="14"/>
      <c r="C277" s="108"/>
      <c r="D277" s="109"/>
      <c r="E277" s="109"/>
      <c r="F277" s="109"/>
      <c r="G277" s="109"/>
      <c r="H277" s="109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" customHeight="1" x14ac:dyDescent="0.3">
      <c r="A278" s="14"/>
      <c r="B278" s="14"/>
      <c r="C278" s="108"/>
      <c r="D278" s="109"/>
      <c r="E278" s="109"/>
      <c r="F278" s="109"/>
      <c r="G278" s="109"/>
      <c r="H278" s="109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" customHeight="1" x14ac:dyDescent="0.3">
      <c r="A279" s="14"/>
      <c r="B279" s="14"/>
      <c r="C279" s="108"/>
      <c r="D279" s="109"/>
      <c r="E279" s="109"/>
      <c r="F279" s="109"/>
      <c r="G279" s="109"/>
      <c r="H279" s="109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" customHeight="1" x14ac:dyDescent="0.3">
      <c r="A280" s="14"/>
      <c r="B280" s="14"/>
      <c r="C280" s="108"/>
      <c r="D280" s="109"/>
      <c r="E280" s="109"/>
      <c r="F280" s="109"/>
      <c r="G280" s="109"/>
      <c r="H280" s="10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" customHeight="1" x14ac:dyDescent="0.3">
      <c r="A281" s="14"/>
      <c r="B281" s="14"/>
      <c r="C281" s="108"/>
      <c r="D281" s="109"/>
      <c r="E281" s="109"/>
      <c r="F281" s="109"/>
      <c r="G281" s="109"/>
      <c r="H281" s="109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" customHeight="1" x14ac:dyDescent="0.3">
      <c r="A282" s="14"/>
      <c r="B282" s="14"/>
      <c r="C282" s="108"/>
      <c r="D282" s="109"/>
      <c r="E282" s="109"/>
      <c r="F282" s="109"/>
      <c r="G282" s="109"/>
      <c r="H282" s="109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" customHeight="1" x14ac:dyDescent="0.3">
      <c r="A283" s="14"/>
      <c r="B283" s="14"/>
      <c r="C283" s="108"/>
      <c r="D283" s="109"/>
      <c r="E283" s="109"/>
      <c r="F283" s="109"/>
      <c r="G283" s="109"/>
      <c r="H283" s="109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" customHeight="1" x14ac:dyDescent="0.3">
      <c r="A284" s="14"/>
      <c r="B284" s="14"/>
      <c r="C284" s="108"/>
      <c r="D284" s="109"/>
      <c r="E284" s="109"/>
      <c r="F284" s="109"/>
      <c r="G284" s="109"/>
      <c r="H284" s="109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" customHeight="1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" customHeight="1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" customHeight="1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" customHeight="1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" customHeight="1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" customHeight="1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" customHeight="1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" customHeight="1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" customHeight="1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" customHeight="1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" customHeight="1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" customHeight="1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" customHeight="1" x14ac:dyDescent="0.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" customHeight="1" x14ac:dyDescent="0.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" customHeight="1" x14ac:dyDescent="0.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" customHeight="1" x14ac:dyDescent="0.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G2:H2"/>
    <mergeCell ref="A4:E4"/>
    <mergeCell ref="F4:H4"/>
    <mergeCell ref="E10:H21"/>
    <mergeCell ref="A14:C15"/>
  </mergeCells>
  <conditionalFormatting sqref="A25:H84">
    <cfRule type="expression" dxfId="9" priority="1" stopIfTrue="1">
      <formula>ISERROR(A25)</formula>
    </cfRule>
  </conditionalFormatting>
  <conditionalFormatting sqref="A25:H84">
    <cfRule type="expression" dxfId="8" priority="2" stopIfTrue="1">
      <formula>MOD(ROW(),2)=1</formula>
    </cfRule>
  </conditionalFormatting>
  <conditionalFormatting sqref="H6">
    <cfRule type="cellIs" dxfId="7" priority="3" operator="greaterThan">
      <formula>"H7"</formula>
    </cfRule>
  </conditionalFormatting>
  <conditionalFormatting sqref="H6">
    <cfRule type="cellIs" dxfId="6" priority="4" operator="greaterThan">
      <formula>"H7"</formula>
    </cfRule>
  </conditionalFormatting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3984375" defaultRowHeight="15" customHeight="1" x14ac:dyDescent="0.3"/>
  <cols>
    <col min="1" max="1" width="10.09765625" customWidth="1"/>
    <col min="2" max="2" width="8" customWidth="1"/>
    <col min="3" max="3" width="10.09765625" customWidth="1"/>
    <col min="4" max="4" width="15.59765625" customWidth="1"/>
    <col min="5" max="5" width="11.69921875" customWidth="1"/>
    <col min="6" max="6" width="11.3984375" customWidth="1"/>
    <col min="7" max="7" width="12.69921875" customWidth="1"/>
    <col min="8" max="8" width="20.69921875" customWidth="1"/>
    <col min="9" max="9" width="7.296875" customWidth="1"/>
    <col min="10" max="10" width="13.09765625" customWidth="1"/>
    <col min="11" max="11" width="9.296875" customWidth="1"/>
    <col min="12" max="12" width="11.09765625" customWidth="1"/>
    <col min="13" max="26" width="9.09765625" customWidth="1"/>
  </cols>
  <sheetData>
    <row r="1" spans="1:26" ht="12" customHeight="1" x14ac:dyDescent="0.3">
      <c r="A1" s="60" t="s">
        <v>98</v>
      </c>
      <c r="B1" s="61"/>
      <c r="C1" s="61"/>
      <c r="D1" s="61"/>
      <c r="E1" s="61"/>
      <c r="F1" s="61"/>
      <c r="G1" s="61"/>
      <c r="H1" s="6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hidden="1" customHeight="1" x14ac:dyDescent="0.3">
      <c r="A2" s="63"/>
      <c r="B2" s="14"/>
      <c r="C2" s="14"/>
      <c r="D2" s="14"/>
      <c r="E2" s="14"/>
      <c r="F2" s="14"/>
      <c r="G2" s="136" t="s">
        <v>59</v>
      </c>
      <c r="H2" s="137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" hidden="1" customHeight="1" x14ac:dyDescent="0.3">
      <c r="A3" s="63"/>
      <c r="B3" s="14"/>
      <c r="C3" s="14"/>
      <c r="D3" s="14"/>
      <c r="E3" s="14"/>
      <c r="F3" s="14"/>
      <c r="G3" s="14"/>
      <c r="H3" s="6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 customHeight="1" x14ac:dyDescent="0.3">
      <c r="A4" s="138" t="s">
        <v>95</v>
      </c>
      <c r="B4" s="139"/>
      <c r="C4" s="139"/>
      <c r="D4" s="139"/>
      <c r="E4" s="140"/>
      <c r="F4" s="141" t="s">
        <v>61</v>
      </c>
      <c r="G4" s="139"/>
      <c r="H4" s="142"/>
      <c r="I4" s="65"/>
      <c r="J4" s="121" t="str">
        <f>IF(D12&gt;D7,"# Annual Payments more than Goal Tenure","")</f>
        <v/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12" customHeight="1" x14ac:dyDescent="0.3">
      <c r="A5" s="66"/>
      <c r="B5" s="11"/>
      <c r="C5" s="12"/>
      <c r="D5" s="122"/>
      <c r="E5" s="11"/>
      <c r="F5" s="1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" customHeight="1" x14ac:dyDescent="0.3">
      <c r="A6" s="66"/>
      <c r="B6" s="11"/>
      <c r="C6" s="12" t="s">
        <v>30</v>
      </c>
      <c r="D6" s="84">
        <f>'Client Inputs'!I17</f>
        <v>0</v>
      </c>
      <c r="E6" s="14"/>
      <c r="F6" s="11"/>
      <c r="G6" s="12" t="s">
        <v>99</v>
      </c>
      <c r="H6" s="123">
        <f>D6*POWER((1+D13),D7)</f>
        <v>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" customHeight="1" x14ac:dyDescent="0.3">
      <c r="A7" s="70"/>
      <c r="B7" s="11"/>
      <c r="C7" s="12" t="s">
        <v>31</v>
      </c>
      <c r="D7" s="84">
        <f>'Client Inputs'!I18</f>
        <v>20</v>
      </c>
      <c r="E7" s="11"/>
      <c r="F7" s="11"/>
      <c r="G7" s="12" t="s">
        <v>63</v>
      </c>
      <c r="H7" s="123">
        <f ca="1">OFFSET(H23,D7+1,0,1,1)</f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" customHeight="1" x14ac:dyDescent="0.3">
      <c r="A8" s="66"/>
      <c r="B8" s="11"/>
      <c r="C8" s="12" t="s">
        <v>25</v>
      </c>
      <c r="D8" s="84">
        <f>'Client Inputs'!I24</f>
        <v>0</v>
      </c>
      <c r="E8" s="11"/>
      <c r="F8" s="73"/>
      <c r="G8" s="12" t="s">
        <v>65</v>
      </c>
      <c r="H8" s="123">
        <f ca="1">OFFSET(E23,D7+1,0,1,1)</f>
        <v>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" customHeight="1" x14ac:dyDescent="0.3">
      <c r="A9" s="66"/>
      <c r="B9" s="11"/>
      <c r="C9" s="12" t="s">
        <v>33</v>
      </c>
      <c r="D9" s="124">
        <f>'Client Inputs'!L19</f>
        <v>0.1</v>
      </c>
      <c r="E9" s="11"/>
      <c r="F9" s="11"/>
      <c r="G9" s="12" t="s">
        <v>66</v>
      </c>
      <c r="H9" s="123">
        <f ca="1">OFFSET(G23,D7+1,0,1,1)</f>
        <v>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" customHeight="1" x14ac:dyDescent="0.3">
      <c r="A10" s="66"/>
      <c r="B10" s="11"/>
      <c r="C10" s="12"/>
      <c r="D10" s="75"/>
      <c r="E10" s="143" t="s">
        <v>67</v>
      </c>
      <c r="F10" s="144"/>
      <c r="G10" s="144"/>
      <c r="H10" s="145"/>
      <c r="I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" customHeight="1" x14ac:dyDescent="0.3">
      <c r="A11" s="66"/>
      <c r="B11" s="11"/>
      <c r="C11" s="12" t="s">
        <v>22</v>
      </c>
      <c r="D11" s="125">
        <f>'Client Inputs'!I22</f>
        <v>0</v>
      </c>
      <c r="E11" s="146"/>
      <c r="F11" s="147"/>
      <c r="G11" s="147"/>
      <c r="H11" s="137"/>
      <c r="I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" customHeight="1" x14ac:dyDescent="0.3">
      <c r="A12" s="66"/>
      <c r="B12" s="11"/>
      <c r="C12" s="12" t="s">
        <v>23</v>
      </c>
      <c r="D12" s="126">
        <f>'Client Inputs'!I23</f>
        <v>10</v>
      </c>
      <c r="E12" s="146"/>
      <c r="F12" s="147"/>
      <c r="G12" s="147"/>
      <c r="H12" s="137"/>
      <c r="I12" s="14"/>
      <c r="J12" s="7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" customHeight="1" x14ac:dyDescent="0.3">
      <c r="A13" s="66"/>
      <c r="B13" s="11"/>
      <c r="C13" s="11" t="s">
        <v>68</v>
      </c>
      <c r="D13" s="127">
        <f>'Client Inputs'!L18</f>
        <v>0.06</v>
      </c>
      <c r="E13" s="146"/>
      <c r="F13" s="147"/>
      <c r="G13" s="147"/>
      <c r="H13" s="13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" customHeight="1" x14ac:dyDescent="0.3">
      <c r="A14" s="151" t="s">
        <v>69</v>
      </c>
      <c r="B14" s="152"/>
      <c r="C14" s="153"/>
      <c r="D14" s="75"/>
      <c r="E14" s="146"/>
      <c r="F14" s="147"/>
      <c r="G14" s="147"/>
      <c r="H14" s="13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" customHeight="1" x14ac:dyDescent="0.3">
      <c r="A15" s="154"/>
      <c r="B15" s="155"/>
      <c r="C15" s="156"/>
      <c r="D15" s="80" t="b">
        <v>0</v>
      </c>
      <c r="E15" s="146"/>
      <c r="F15" s="147"/>
      <c r="G15" s="147"/>
      <c r="H15" s="13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" customHeight="1" x14ac:dyDescent="0.3">
      <c r="A16" s="66"/>
      <c r="B16" s="81"/>
      <c r="C16" s="81" t="s">
        <v>70</v>
      </c>
      <c r="D16" s="82">
        <v>0.04</v>
      </c>
      <c r="E16" s="146"/>
      <c r="F16" s="147"/>
      <c r="G16" s="147"/>
      <c r="H16" s="13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" customHeight="1" x14ac:dyDescent="0.3">
      <c r="A17" s="66"/>
      <c r="B17" s="81"/>
      <c r="C17" s="81" t="s">
        <v>71</v>
      </c>
      <c r="D17" s="82">
        <v>0.09</v>
      </c>
      <c r="E17" s="146"/>
      <c r="F17" s="147"/>
      <c r="G17" s="147"/>
      <c r="H17" s="13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" customHeight="1" x14ac:dyDescent="0.3">
      <c r="A18" s="66"/>
      <c r="B18" s="81"/>
      <c r="C18" s="81" t="s">
        <v>72</v>
      </c>
      <c r="D18" s="128">
        <f ca="1">AVERAGE(OFFSET(C23,2,0,D7,1))</f>
        <v>0.10000000000000002</v>
      </c>
      <c r="E18" s="146"/>
      <c r="F18" s="147"/>
      <c r="G18" s="147"/>
      <c r="H18" s="137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" customHeight="1" x14ac:dyDescent="0.3">
      <c r="A19" s="66"/>
      <c r="B19" s="11"/>
      <c r="C19" s="11"/>
      <c r="D19" s="11"/>
      <c r="E19" s="146"/>
      <c r="F19" s="147"/>
      <c r="G19" s="147"/>
      <c r="H19" s="137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" customHeight="1" x14ac:dyDescent="0.3">
      <c r="A20" s="66"/>
      <c r="B20" s="11"/>
      <c r="C20" s="129"/>
      <c r="D20" s="130"/>
      <c r="E20" s="146"/>
      <c r="F20" s="147"/>
      <c r="G20" s="147"/>
      <c r="H20" s="13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" customHeight="1" x14ac:dyDescent="0.3">
      <c r="A21" s="66"/>
      <c r="B21" s="11"/>
      <c r="C21" s="11"/>
      <c r="D21" s="11"/>
      <c r="E21" s="148"/>
      <c r="F21" s="149"/>
      <c r="G21" s="149"/>
      <c r="H21" s="15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" hidden="1" customHeight="1" x14ac:dyDescent="0.3">
      <c r="A22" s="86"/>
      <c r="B22" s="14"/>
      <c r="C22" s="14"/>
      <c r="D22" s="14"/>
      <c r="E22" s="78"/>
      <c r="F22" s="14"/>
      <c r="G22" s="14"/>
      <c r="H22" s="6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" customHeight="1" x14ac:dyDescent="0.3">
      <c r="A23" s="87" t="s">
        <v>74</v>
      </c>
      <c r="B23" s="88" t="s">
        <v>75</v>
      </c>
      <c r="C23" s="89" t="s">
        <v>76</v>
      </c>
      <c r="D23" s="89" t="s">
        <v>101</v>
      </c>
      <c r="E23" s="89" t="s">
        <v>78</v>
      </c>
      <c r="F23" s="89" t="s">
        <v>79</v>
      </c>
      <c r="G23" s="89" t="s">
        <v>80</v>
      </c>
      <c r="H23" s="90" t="s">
        <v>81</v>
      </c>
      <c r="I23" s="91"/>
      <c r="J23" s="91"/>
      <c r="K23" s="91"/>
      <c r="L23" s="91"/>
      <c r="M23" s="91"/>
      <c r="N23" s="91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" customHeight="1" x14ac:dyDescent="0.3">
      <c r="A24" s="92"/>
      <c r="B24" s="93"/>
      <c r="C24" s="93"/>
      <c r="D24" s="94">
        <f>$D$8</f>
        <v>0</v>
      </c>
      <c r="E24" s="93"/>
      <c r="F24" s="93"/>
      <c r="G24" s="93"/>
      <c r="H24" s="95">
        <f>$D$8</f>
        <v>0</v>
      </c>
      <c r="I24" s="91"/>
      <c r="J24" s="91"/>
      <c r="K24" s="91"/>
      <c r="L24" s="91"/>
      <c r="M24" s="91"/>
      <c r="N24" s="91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" customHeight="1" x14ac:dyDescent="0.3">
      <c r="A25" s="96">
        <v>1</v>
      </c>
      <c r="B25" s="102">
        <f t="shared" ref="B25:B84" si="0">IF(ISERROR(A25),NA(),$D$5+A25-1)</f>
        <v>0</v>
      </c>
      <c r="C25" s="98">
        <f t="shared" ref="C25:C56" ca="1" si="1">IF(ISERROR(A25),NA(),IF(randrate,$D$16+RAND()*($D$17-$D$16),$D$9))</f>
        <v>0.1</v>
      </c>
      <c r="D25" s="99">
        <f t="shared" ref="D25:D84" si="2">IF(ISERROR(A25),NA(),IF(A25&lt;=$D$12,$D$11,0))</f>
        <v>0</v>
      </c>
      <c r="E25" s="99">
        <f t="shared" ref="E25:E84" si="3">IF(ISERROR(A25),NA(),SUM(D$24:D25))</f>
        <v>0</v>
      </c>
      <c r="F25" s="99">
        <f t="shared" ref="F25:F84" ca="1" si="4">IF(ISERROR(A25),NA(),H24*C25)</f>
        <v>0</v>
      </c>
      <c r="G25" s="99">
        <f t="shared" ref="G25:G84" ca="1" si="5">IF(ISERROR(A25),NA(),SUM(F$24:F25))</f>
        <v>0</v>
      </c>
      <c r="H25" s="100">
        <f t="shared" ref="H25:H84" ca="1" si="6">IF(ISERROR(A25),NA(),H24+D25+F25)</f>
        <v>0</v>
      </c>
      <c r="I25" s="91"/>
      <c r="J25" s="91"/>
      <c r="K25" s="91"/>
      <c r="L25" s="91"/>
      <c r="M25" s="91"/>
      <c r="N25" s="9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" customHeight="1" x14ac:dyDescent="0.3">
      <c r="A26" s="96">
        <f t="shared" ref="A26:A84" si="7">IF(A25&lt;$D$7,A25+1,NA())</f>
        <v>2</v>
      </c>
      <c r="B26" s="102">
        <f t="shared" si="0"/>
        <v>1</v>
      </c>
      <c r="C26" s="98">
        <f t="shared" ca="1" si="1"/>
        <v>0.1</v>
      </c>
      <c r="D26" s="99">
        <f t="shared" si="2"/>
        <v>0</v>
      </c>
      <c r="E26" s="99">
        <f t="shared" si="3"/>
        <v>0</v>
      </c>
      <c r="F26" s="99">
        <f t="shared" ca="1" si="4"/>
        <v>0</v>
      </c>
      <c r="G26" s="99">
        <f t="shared" ca="1" si="5"/>
        <v>0</v>
      </c>
      <c r="H26" s="100">
        <f t="shared" ca="1" si="6"/>
        <v>0</v>
      </c>
      <c r="I26" s="91"/>
      <c r="J26" s="91"/>
      <c r="K26" s="91"/>
      <c r="L26" s="91"/>
      <c r="M26" s="91"/>
      <c r="N26" s="9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" customHeight="1" x14ac:dyDescent="0.3">
      <c r="A27" s="96">
        <f t="shared" si="7"/>
        <v>3</v>
      </c>
      <c r="B27" s="102">
        <f t="shared" si="0"/>
        <v>2</v>
      </c>
      <c r="C27" s="98">
        <f t="shared" ca="1" si="1"/>
        <v>0.1</v>
      </c>
      <c r="D27" s="99">
        <f t="shared" si="2"/>
        <v>0</v>
      </c>
      <c r="E27" s="99">
        <f t="shared" si="3"/>
        <v>0</v>
      </c>
      <c r="F27" s="99">
        <f t="shared" ca="1" si="4"/>
        <v>0</v>
      </c>
      <c r="G27" s="99">
        <f t="shared" ca="1" si="5"/>
        <v>0</v>
      </c>
      <c r="H27" s="100">
        <f t="shared" ca="1" si="6"/>
        <v>0</v>
      </c>
      <c r="I27" s="91"/>
      <c r="J27" s="14"/>
      <c r="K27" s="14"/>
      <c r="L27" s="14"/>
      <c r="M27" s="91"/>
      <c r="N27" s="91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" customHeight="1" x14ac:dyDescent="0.3">
      <c r="A28" s="96">
        <f t="shared" si="7"/>
        <v>4</v>
      </c>
      <c r="B28" s="102">
        <f t="shared" si="0"/>
        <v>3</v>
      </c>
      <c r="C28" s="98">
        <f t="shared" ca="1" si="1"/>
        <v>0.1</v>
      </c>
      <c r="D28" s="99">
        <f t="shared" si="2"/>
        <v>0</v>
      </c>
      <c r="E28" s="99">
        <f t="shared" si="3"/>
        <v>0</v>
      </c>
      <c r="F28" s="99">
        <f t="shared" ca="1" si="4"/>
        <v>0</v>
      </c>
      <c r="G28" s="99">
        <f t="shared" ca="1" si="5"/>
        <v>0</v>
      </c>
      <c r="H28" s="100">
        <f t="shared" ca="1" si="6"/>
        <v>0</v>
      </c>
      <c r="I28" s="91"/>
      <c r="J28" s="14"/>
      <c r="K28" s="14"/>
      <c r="L28" s="14"/>
      <c r="M28" s="91"/>
      <c r="N28" s="91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" customHeight="1" x14ac:dyDescent="0.3">
      <c r="A29" s="96">
        <f t="shared" si="7"/>
        <v>5</v>
      </c>
      <c r="B29" s="102">
        <f t="shared" si="0"/>
        <v>4</v>
      </c>
      <c r="C29" s="98">
        <f t="shared" ca="1" si="1"/>
        <v>0.1</v>
      </c>
      <c r="D29" s="99">
        <f t="shared" si="2"/>
        <v>0</v>
      </c>
      <c r="E29" s="99">
        <f t="shared" si="3"/>
        <v>0</v>
      </c>
      <c r="F29" s="99">
        <f t="shared" ca="1" si="4"/>
        <v>0</v>
      </c>
      <c r="G29" s="99">
        <f t="shared" ca="1" si="5"/>
        <v>0</v>
      </c>
      <c r="H29" s="100">
        <f t="shared" ca="1" si="6"/>
        <v>0</v>
      </c>
      <c r="I29" s="91"/>
      <c r="J29" s="14"/>
      <c r="K29" s="14"/>
      <c r="L29" s="14"/>
      <c r="M29" s="91"/>
      <c r="N29" s="9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" customHeight="1" x14ac:dyDescent="0.3">
      <c r="A30" s="96">
        <f t="shared" si="7"/>
        <v>6</v>
      </c>
      <c r="B30" s="102">
        <f t="shared" si="0"/>
        <v>5</v>
      </c>
      <c r="C30" s="98">
        <f t="shared" ca="1" si="1"/>
        <v>0.1</v>
      </c>
      <c r="D30" s="99">
        <f t="shared" si="2"/>
        <v>0</v>
      </c>
      <c r="E30" s="99">
        <f t="shared" si="3"/>
        <v>0</v>
      </c>
      <c r="F30" s="99">
        <f t="shared" ca="1" si="4"/>
        <v>0</v>
      </c>
      <c r="G30" s="99">
        <f t="shared" ca="1" si="5"/>
        <v>0</v>
      </c>
      <c r="H30" s="100">
        <f t="shared" ca="1" si="6"/>
        <v>0</v>
      </c>
      <c r="I30" s="91"/>
      <c r="J30" s="14"/>
      <c r="K30" s="14"/>
      <c r="L30" s="14"/>
      <c r="M30" s="91"/>
      <c r="N30" s="9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" customHeight="1" x14ac:dyDescent="0.3">
      <c r="A31" s="96">
        <f t="shared" si="7"/>
        <v>7</v>
      </c>
      <c r="B31" s="102">
        <f t="shared" si="0"/>
        <v>6</v>
      </c>
      <c r="C31" s="98">
        <f t="shared" ca="1" si="1"/>
        <v>0.1</v>
      </c>
      <c r="D31" s="99">
        <f t="shared" si="2"/>
        <v>0</v>
      </c>
      <c r="E31" s="99">
        <f t="shared" si="3"/>
        <v>0</v>
      </c>
      <c r="F31" s="99">
        <f t="shared" ca="1" si="4"/>
        <v>0</v>
      </c>
      <c r="G31" s="99">
        <f t="shared" ca="1" si="5"/>
        <v>0</v>
      </c>
      <c r="H31" s="100">
        <f t="shared" ca="1" si="6"/>
        <v>0</v>
      </c>
      <c r="I31" s="91"/>
      <c r="J31" s="14"/>
      <c r="K31" s="14"/>
      <c r="L31" s="14"/>
      <c r="M31" s="91"/>
      <c r="N31" s="91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" customHeight="1" x14ac:dyDescent="0.3">
      <c r="A32" s="96">
        <f t="shared" si="7"/>
        <v>8</v>
      </c>
      <c r="B32" s="102">
        <f t="shared" si="0"/>
        <v>7</v>
      </c>
      <c r="C32" s="98">
        <f t="shared" ca="1" si="1"/>
        <v>0.1</v>
      </c>
      <c r="D32" s="99">
        <f t="shared" si="2"/>
        <v>0</v>
      </c>
      <c r="E32" s="99">
        <f t="shared" si="3"/>
        <v>0</v>
      </c>
      <c r="F32" s="99">
        <f t="shared" ca="1" si="4"/>
        <v>0</v>
      </c>
      <c r="G32" s="99">
        <f t="shared" ca="1" si="5"/>
        <v>0</v>
      </c>
      <c r="H32" s="100">
        <f t="shared" ca="1" si="6"/>
        <v>0</v>
      </c>
      <c r="I32" s="91"/>
      <c r="J32" s="91"/>
      <c r="K32" s="91"/>
      <c r="L32" s="91"/>
      <c r="M32" s="91"/>
      <c r="N32" s="9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" customHeight="1" x14ac:dyDescent="0.3">
      <c r="A33" s="96">
        <f t="shared" si="7"/>
        <v>9</v>
      </c>
      <c r="B33" s="102">
        <f t="shared" si="0"/>
        <v>8</v>
      </c>
      <c r="C33" s="98">
        <f t="shared" ca="1" si="1"/>
        <v>0.1</v>
      </c>
      <c r="D33" s="99">
        <f t="shared" si="2"/>
        <v>0</v>
      </c>
      <c r="E33" s="99">
        <f t="shared" si="3"/>
        <v>0</v>
      </c>
      <c r="F33" s="99">
        <f t="shared" ca="1" si="4"/>
        <v>0</v>
      </c>
      <c r="G33" s="99">
        <f t="shared" ca="1" si="5"/>
        <v>0</v>
      </c>
      <c r="H33" s="100">
        <f t="shared" ca="1" si="6"/>
        <v>0</v>
      </c>
      <c r="I33" s="91"/>
      <c r="J33" s="91"/>
      <c r="K33" s="91"/>
      <c r="L33" s="91"/>
      <c r="M33" s="91"/>
      <c r="N33" s="9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" customHeight="1" x14ac:dyDescent="0.3">
      <c r="A34" s="96">
        <f t="shared" si="7"/>
        <v>10</v>
      </c>
      <c r="B34" s="102">
        <f t="shared" si="0"/>
        <v>9</v>
      </c>
      <c r="C34" s="98">
        <f t="shared" ca="1" si="1"/>
        <v>0.1</v>
      </c>
      <c r="D34" s="99">
        <f t="shared" si="2"/>
        <v>0</v>
      </c>
      <c r="E34" s="99">
        <f t="shared" si="3"/>
        <v>0</v>
      </c>
      <c r="F34" s="99">
        <f t="shared" ca="1" si="4"/>
        <v>0</v>
      </c>
      <c r="G34" s="99">
        <f t="shared" ca="1" si="5"/>
        <v>0</v>
      </c>
      <c r="H34" s="100">
        <f t="shared" ca="1" si="6"/>
        <v>0</v>
      </c>
      <c r="I34" s="91"/>
      <c r="J34" s="91"/>
      <c r="K34" s="91"/>
      <c r="L34" s="91"/>
      <c r="M34" s="91"/>
      <c r="N34" s="9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" customHeight="1" x14ac:dyDescent="0.3">
      <c r="A35" s="96">
        <f t="shared" si="7"/>
        <v>11</v>
      </c>
      <c r="B35" s="102">
        <f t="shared" si="0"/>
        <v>10</v>
      </c>
      <c r="C35" s="98">
        <f t="shared" ca="1" si="1"/>
        <v>0.1</v>
      </c>
      <c r="D35" s="99">
        <f t="shared" si="2"/>
        <v>0</v>
      </c>
      <c r="E35" s="99">
        <f t="shared" si="3"/>
        <v>0</v>
      </c>
      <c r="F35" s="99">
        <f t="shared" ca="1" si="4"/>
        <v>0</v>
      </c>
      <c r="G35" s="99">
        <f t="shared" ca="1" si="5"/>
        <v>0</v>
      </c>
      <c r="H35" s="100">
        <f t="shared" ca="1" si="6"/>
        <v>0</v>
      </c>
      <c r="I35" s="91"/>
      <c r="J35" s="91"/>
      <c r="K35" s="91"/>
      <c r="L35" s="91"/>
      <c r="M35" s="91"/>
      <c r="N35" s="9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" customHeight="1" x14ac:dyDescent="0.3">
      <c r="A36" s="96">
        <f t="shared" si="7"/>
        <v>12</v>
      </c>
      <c r="B36" s="102">
        <f t="shared" si="0"/>
        <v>11</v>
      </c>
      <c r="C36" s="98">
        <f t="shared" ca="1" si="1"/>
        <v>0.1</v>
      </c>
      <c r="D36" s="99">
        <f t="shared" si="2"/>
        <v>0</v>
      </c>
      <c r="E36" s="99">
        <f t="shared" si="3"/>
        <v>0</v>
      </c>
      <c r="F36" s="99">
        <f t="shared" ca="1" si="4"/>
        <v>0</v>
      </c>
      <c r="G36" s="99">
        <f t="shared" ca="1" si="5"/>
        <v>0</v>
      </c>
      <c r="H36" s="100">
        <f t="shared" ca="1" si="6"/>
        <v>0</v>
      </c>
      <c r="I36" s="91"/>
      <c r="J36" s="91"/>
      <c r="K36" s="91"/>
      <c r="L36" s="91"/>
      <c r="M36" s="91"/>
      <c r="N36" s="9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" customHeight="1" x14ac:dyDescent="0.3">
      <c r="A37" s="96">
        <f t="shared" si="7"/>
        <v>13</v>
      </c>
      <c r="B37" s="102">
        <f t="shared" si="0"/>
        <v>12</v>
      </c>
      <c r="C37" s="98">
        <f t="shared" ca="1" si="1"/>
        <v>0.1</v>
      </c>
      <c r="D37" s="99">
        <f t="shared" si="2"/>
        <v>0</v>
      </c>
      <c r="E37" s="99">
        <f t="shared" si="3"/>
        <v>0</v>
      </c>
      <c r="F37" s="99">
        <f t="shared" ca="1" si="4"/>
        <v>0</v>
      </c>
      <c r="G37" s="99">
        <f t="shared" ca="1" si="5"/>
        <v>0</v>
      </c>
      <c r="H37" s="100">
        <f t="shared" ca="1" si="6"/>
        <v>0</v>
      </c>
      <c r="I37" s="91"/>
      <c r="J37" s="91"/>
      <c r="K37" s="91"/>
      <c r="L37" s="91"/>
      <c r="M37" s="91"/>
      <c r="N37" s="91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" customHeight="1" x14ac:dyDescent="0.3">
      <c r="A38" s="96">
        <f t="shared" si="7"/>
        <v>14</v>
      </c>
      <c r="B38" s="102">
        <f t="shared" si="0"/>
        <v>13</v>
      </c>
      <c r="C38" s="98">
        <f t="shared" ca="1" si="1"/>
        <v>0.1</v>
      </c>
      <c r="D38" s="99">
        <f t="shared" si="2"/>
        <v>0</v>
      </c>
      <c r="E38" s="99">
        <f t="shared" si="3"/>
        <v>0</v>
      </c>
      <c r="F38" s="99">
        <f t="shared" ca="1" si="4"/>
        <v>0</v>
      </c>
      <c r="G38" s="99">
        <f t="shared" ca="1" si="5"/>
        <v>0</v>
      </c>
      <c r="H38" s="100">
        <f t="shared" ca="1" si="6"/>
        <v>0</v>
      </c>
      <c r="I38" s="91"/>
      <c r="J38" s="91"/>
      <c r="K38" s="91"/>
      <c r="L38" s="91"/>
      <c r="M38" s="91"/>
      <c r="N38" s="9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" customHeight="1" x14ac:dyDescent="0.3">
      <c r="A39" s="96">
        <f t="shared" si="7"/>
        <v>15</v>
      </c>
      <c r="B39" s="102">
        <f t="shared" si="0"/>
        <v>14</v>
      </c>
      <c r="C39" s="98">
        <f t="shared" ca="1" si="1"/>
        <v>0.1</v>
      </c>
      <c r="D39" s="99">
        <f t="shared" si="2"/>
        <v>0</v>
      </c>
      <c r="E39" s="99">
        <f t="shared" si="3"/>
        <v>0</v>
      </c>
      <c r="F39" s="99">
        <f t="shared" ca="1" si="4"/>
        <v>0</v>
      </c>
      <c r="G39" s="99">
        <f t="shared" ca="1" si="5"/>
        <v>0</v>
      </c>
      <c r="H39" s="100">
        <f t="shared" ca="1" si="6"/>
        <v>0</v>
      </c>
      <c r="I39" s="91"/>
      <c r="J39" s="91"/>
      <c r="K39" s="91"/>
      <c r="L39" s="91"/>
      <c r="M39" s="91"/>
      <c r="N39" s="9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" customHeight="1" x14ac:dyDescent="0.3">
      <c r="A40" s="96">
        <f t="shared" si="7"/>
        <v>16</v>
      </c>
      <c r="B40" s="102">
        <f t="shared" si="0"/>
        <v>15</v>
      </c>
      <c r="C40" s="98">
        <f t="shared" ca="1" si="1"/>
        <v>0.1</v>
      </c>
      <c r="D40" s="99">
        <f t="shared" si="2"/>
        <v>0</v>
      </c>
      <c r="E40" s="99">
        <f t="shared" si="3"/>
        <v>0</v>
      </c>
      <c r="F40" s="99">
        <f t="shared" ca="1" si="4"/>
        <v>0</v>
      </c>
      <c r="G40" s="99">
        <f t="shared" ca="1" si="5"/>
        <v>0</v>
      </c>
      <c r="H40" s="100">
        <f t="shared" ca="1" si="6"/>
        <v>0</v>
      </c>
      <c r="I40" s="91"/>
      <c r="J40" s="91"/>
      <c r="K40" s="91"/>
      <c r="L40" s="91"/>
      <c r="M40" s="91"/>
      <c r="N40" s="9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" customHeight="1" x14ac:dyDescent="0.3">
      <c r="A41" s="96">
        <f t="shared" si="7"/>
        <v>17</v>
      </c>
      <c r="B41" s="102">
        <f t="shared" si="0"/>
        <v>16</v>
      </c>
      <c r="C41" s="98">
        <f t="shared" ca="1" si="1"/>
        <v>0.1</v>
      </c>
      <c r="D41" s="99">
        <f t="shared" si="2"/>
        <v>0</v>
      </c>
      <c r="E41" s="99">
        <f t="shared" si="3"/>
        <v>0</v>
      </c>
      <c r="F41" s="99">
        <f t="shared" ca="1" si="4"/>
        <v>0</v>
      </c>
      <c r="G41" s="99">
        <f t="shared" ca="1" si="5"/>
        <v>0</v>
      </c>
      <c r="H41" s="100">
        <f t="shared" ca="1" si="6"/>
        <v>0</v>
      </c>
      <c r="I41" s="91"/>
      <c r="J41" s="91"/>
      <c r="K41" s="91"/>
      <c r="L41" s="91"/>
      <c r="M41" s="91"/>
      <c r="N41" s="9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" customHeight="1" x14ac:dyDescent="0.3">
      <c r="A42" s="96">
        <f t="shared" si="7"/>
        <v>18</v>
      </c>
      <c r="B42" s="102">
        <f t="shared" si="0"/>
        <v>17</v>
      </c>
      <c r="C42" s="98">
        <f t="shared" ca="1" si="1"/>
        <v>0.1</v>
      </c>
      <c r="D42" s="99">
        <f t="shared" si="2"/>
        <v>0</v>
      </c>
      <c r="E42" s="99">
        <f t="shared" si="3"/>
        <v>0</v>
      </c>
      <c r="F42" s="99">
        <f t="shared" ca="1" si="4"/>
        <v>0</v>
      </c>
      <c r="G42" s="99">
        <f t="shared" ca="1" si="5"/>
        <v>0</v>
      </c>
      <c r="H42" s="100">
        <f t="shared" ca="1" si="6"/>
        <v>0</v>
      </c>
      <c r="I42" s="91"/>
      <c r="J42" s="91"/>
      <c r="K42" s="91"/>
      <c r="L42" s="91"/>
      <c r="M42" s="91"/>
      <c r="N42" s="9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" customHeight="1" x14ac:dyDescent="0.3">
      <c r="A43" s="96">
        <f t="shared" si="7"/>
        <v>19</v>
      </c>
      <c r="B43" s="102">
        <f t="shared" si="0"/>
        <v>18</v>
      </c>
      <c r="C43" s="98">
        <f t="shared" ca="1" si="1"/>
        <v>0.1</v>
      </c>
      <c r="D43" s="99">
        <f t="shared" si="2"/>
        <v>0</v>
      </c>
      <c r="E43" s="99">
        <f t="shared" si="3"/>
        <v>0</v>
      </c>
      <c r="F43" s="99">
        <f t="shared" ca="1" si="4"/>
        <v>0</v>
      </c>
      <c r="G43" s="99">
        <f t="shared" ca="1" si="5"/>
        <v>0</v>
      </c>
      <c r="H43" s="100">
        <f t="shared" ca="1" si="6"/>
        <v>0</v>
      </c>
      <c r="I43" s="91"/>
      <c r="J43" s="91"/>
      <c r="K43" s="91"/>
      <c r="L43" s="91"/>
      <c r="M43" s="91"/>
      <c r="N43" s="9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" customHeight="1" x14ac:dyDescent="0.3">
      <c r="A44" s="96">
        <f t="shared" si="7"/>
        <v>20</v>
      </c>
      <c r="B44" s="102">
        <f t="shared" si="0"/>
        <v>19</v>
      </c>
      <c r="C44" s="98">
        <f t="shared" ca="1" si="1"/>
        <v>0.1</v>
      </c>
      <c r="D44" s="99">
        <f t="shared" si="2"/>
        <v>0</v>
      </c>
      <c r="E44" s="99">
        <f t="shared" si="3"/>
        <v>0</v>
      </c>
      <c r="F44" s="99">
        <f t="shared" ca="1" si="4"/>
        <v>0</v>
      </c>
      <c r="G44" s="99">
        <f t="shared" ca="1" si="5"/>
        <v>0</v>
      </c>
      <c r="H44" s="100">
        <f t="shared" ca="1" si="6"/>
        <v>0</v>
      </c>
      <c r="I44" s="91"/>
      <c r="J44" s="91"/>
      <c r="K44" s="91"/>
      <c r="L44" s="91"/>
      <c r="M44" s="91"/>
      <c r="N44" s="9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" customHeight="1" x14ac:dyDescent="0.3">
      <c r="A45" s="96" t="e">
        <f t="shared" si="7"/>
        <v>#N/A</v>
      </c>
      <c r="B45" s="102" t="e">
        <f t="shared" si="0"/>
        <v>#N/A</v>
      </c>
      <c r="C45" s="98" t="e">
        <f t="shared" ca="1" si="1"/>
        <v>#N/A</v>
      </c>
      <c r="D45" s="99" t="e">
        <f t="shared" si="2"/>
        <v>#N/A</v>
      </c>
      <c r="E45" s="99" t="e">
        <f t="shared" si="3"/>
        <v>#N/A</v>
      </c>
      <c r="F45" s="99" t="e">
        <f t="shared" si="4"/>
        <v>#N/A</v>
      </c>
      <c r="G45" s="99" t="e">
        <f t="shared" si="5"/>
        <v>#N/A</v>
      </c>
      <c r="H45" s="100" t="e">
        <f t="shared" si="6"/>
        <v>#N/A</v>
      </c>
      <c r="I45" s="91"/>
      <c r="J45" s="91"/>
      <c r="K45" s="91"/>
      <c r="L45" s="91"/>
      <c r="M45" s="91"/>
      <c r="N45" s="9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" customHeight="1" x14ac:dyDescent="0.3">
      <c r="A46" s="96" t="e">
        <f t="shared" si="7"/>
        <v>#N/A</v>
      </c>
      <c r="B46" s="102" t="e">
        <f t="shared" si="0"/>
        <v>#N/A</v>
      </c>
      <c r="C46" s="98" t="e">
        <f t="shared" ca="1" si="1"/>
        <v>#N/A</v>
      </c>
      <c r="D46" s="99" t="e">
        <f t="shared" si="2"/>
        <v>#N/A</v>
      </c>
      <c r="E46" s="99" t="e">
        <f t="shared" si="3"/>
        <v>#N/A</v>
      </c>
      <c r="F46" s="99" t="e">
        <f t="shared" si="4"/>
        <v>#N/A</v>
      </c>
      <c r="G46" s="99" t="e">
        <f t="shared" si="5"/>
        <v>#N/A</v>
      </c>
      <c r="H46" s="100" t="e">
        <f t="shared" si="6"/>
        <v>#N/A</v>
      </c>
      <c r="I46" s="91"/>
      <c r="J46" s="91"/>
      <c r="K46" s="91"/>
      <c r="L46" s="91"/>
      <c r="M46" s="91"/>
      <c r="N46" s="9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" customHeight="1" x14ac:dyDescent="0.3">
      <c r="A47" s="96" t="e">
        <f t="shared" si="7"/>
        <v>#N/A</v>
      </c>
      <c r="B47" s="102" t="e">
        <f t="shared" si="0"/>
        <v>#N/A</v>
      </c>
      <c r="C47" s="98" t="e">
        <f t="shared" ca="1" si="1"/>
        <v>#N/A</v>
      </c>
      <c r="D47" s="99" t="e">
        <f t="shared" si="2"/>
        <v>#N/A</v>
      </c>
      <c r="E47" s="99" t="e">
        <f t="shared" si="3"/>
        <v>#N/A</v>
      </c>
      <c r="F47" s="99" t="e">
        <f t="shared" si="4"/>
        <v>#N/A</v>
      </c>
      <c r="G47" s="99" t="e">
        <f t="shared" si="5"/>
        <v>#N/A</v>
      </c>
      <c r="H47" s="100" t="e">
        <f t="shared" si="6"/>
        <v>#N/A</v>
      </c>
      <c r="I47" s="91"/>
      <c r="J47" s="91"/>
      <c r="K47" s="91"/>
      <c r="L47" s="91"/>
      <c r="M47" s="91"/>
      <c r="N47" s="9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" customHeight="1" x14ac:dyDescent="0.3">
      <c r="A48" s="96" t="e">
        <f t="shared" si="7"/>
        <v>#N/A</v>
      </c>
      <c r="B48" s="102" t="e">
        <f t="shared" si="0"/>
        <v>#N/A</v>
      </c>
      <c r="C48" s="98" t="e">
        <f t="shared" ca="1" si="1"/>
        <v>#N/A</v>
      </c>
      <c r="D48" s="99" t="e">
        <f t="shared" si="2"/>
        <v>#N/A</v>
      </c>
      <c r="E48" s="99" t="e">
        <f t="shared" si="3"/>
        <v>#N/A</v>
      </c>
      <c r="F48" s="99" t="e">
        <f t="shared" si="4"/>
        <v>#N/A</v>
      </c>
      <c r="G48" s="99" t="e">
        <f t="shared" si="5"/>
        <v>#N/A</v>
      </c>
      <c r="H48" s="100" t="e">
        <f t="shared" si="6"/>
        <v>#N/A</v>
      </c>
      <c r="I48" s="91"/>
      <c r="J48" s="91"/>
      <c r="K48" s="91"/>
      <c r="L48" s="91"/>
      <c r="M48" s="91"/>
      <c r="N48" s="9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" customHeight="1" x14ac:dyDescent="0.3">
      <c r="A49" s="96" t="e">
        <f t="shared" si="7"/>
        <v>#N/A</v>
      </c>
      <c r="B49" s="102" t="e">
        <f t="shared" si="0"/>
        <v>#N/A</v>
      </c>
      <c r="C49" s="98" t="e">
        <f t="shared" ca="1" si="1"/>
        <v>#N/A</v>
      </c>
      <c r="D49" s="99" t="e">
        <f t="shared" si="2"/>
        <v>#N/A</v>
      </c>
      <c r="E49" s="99" t="e">
        <f t="shared" si="3"/>
        <v>#N/A</v>
      </c>
      <c r="F49" s="99" t="e">
        <f t="shared" si="4"/>
        <v>#N/A</v>
      </c>
      <c r="G49" s="99" t="e">
        <f t="shared" si="5"/>
        <v>#N/A</v>
      </c>
      <c r="H49" s="100" t="e">
        <f t="shared" si="6"/>
        <v>#N/A</v>
      </c>
      <c r="I49" s="91"/>
      <c r="J49" s="91"/>
      <c r="K49" s="91"/>
      <c r="L49" s="91"/>
      <c r="M49" s="91"/>
      <c r="N49" s="9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" customHeight="1" x14ac:dyDescent="0.3">
      <c r="A50" s="96" t="e">
        <f t="shared" si="7"/>
        <v>#N/A</v>
      </c>
      <c r="B50" s="102" t="e">
        <f t="shared" si="0"/>
        <v>#N/A</v>
      </c>
      <c r="C50" s="98" t="e">
        <f t="shared" ca="1" si="1"/>
        <v>#N/A</v>
      </c>
      <c r="D50" s="99" t="e">
        <f t="shared" si="2"/>
        <v>#N/A</v>
      </c>
      <c r="E50" s="99" t="e">
        <f t="shared" si="3"/>
        <v>#N/A</v>
      </c>
      <c r="F50" s="99" t="e">
        <f t="shared" si="4"/>
        <v>#N/A</v>
      </c>
      <c r="G50" s="99" t="e">
        <f t="shared" si="5"/>
        <v>#N/A</v>
      </c>
      <c r="H50" s="100" t="e">
        <f t="shared" si="6"/>
        <v>#N/A</v>
      </c>
      <c r="I50" s="91"/>
      <c r="J50" s="91"/>
      <c r="K50" s="91"/>
      <c r="L50" s="91"/>
      <c r="M50" s="91"/>
      <c r="N50" s="9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" customHeight="1" x14ac:dyDescent="0.3">
      <c r="A51" s="96" t="e">
        <f t="shared" si="7"/>
        <v>#N/A</v>
      </c>
      <c r="B51" s="102" t="e">
        <f t="shared" si="0"/>
        <v>#N/A</v>
      </c>
      <c r="C51" s="98" t="e">
        <f t="shared" ca="1" si="1"/>
        <v>#N/A</v>
      </c>
      <c r="D51" s="99" t="e">
        <f t="shared" si="2"/>
        <v>#N/A</v>
      </c>
      <c r="E51" s="99" t="e">
        <f t="shared" si="3"/>
        <v>#N/A</v>
      </c>
      <c r="F51" s="99" t="e">
        <f t="shared" si="4"/>
        <v>#N/A</v>
      </c>
      <c r="G51" s="99" t="e">
        <f t="shared" si="5"/>
        <v>#N/A</v>
      </c>
      <c r="H51" s="100" t="e">
        <f t="shared" si="6"/>
        <v>#N/A</v>
      </c>
      <c r="I51" s="91"/>
      <c r="J51" s="91"/>
      <c r="K51" s="91"/>
      <c r="L51" s="91"/>
      <c r="M51" s="91"/>
      <c r="N51" s="9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" customHeight="1" x14ac:dyDescent="0.3">
      <c r="A52" s="96" t="e">
        <f t="shared" si="7"/>
        <v>#N/A</v>
      </c>
      <c r="B52" s="102" t="e">
        <f t="shared" si="0"/>
        <v>#N/A</v>
      </c>
      <c r="C52" s="98" t="e">
        <f t="shared" ca="1" si="1"/>
        <v>#N/A</v>
      </c>
      <c r="D52" s="99" t="e">
        <f t="shared" si="2"/>
        <v>#N/A</v>
      </c>
      <c r="E52" s="99" t="e">
        <f t="shared" si="3"/>
        <v>#N/A</v>
      </c>
      <c r="F52" s="99" t="e">
        <f t="shared" si="4"/>
        <v>#N/A</v>
      </c>
      <c r="G52" s="99" t="e">
        <f t="shared" si="5"/>
        <v>#N/A</v>
      </c>
      <c r="H52" s="100" t="e">
        <f t="shared" si="6"/>
        <v>#N/A</v>
      </c>
      <c r="I52" s="91"/>
      <c r="J52" s="91"/>
      <c r="K52" s="91"/>
      <c r="L52" s="91"/>
      <c r="M52" s="91"/>
      <c r="N52" s="9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" customHeight="1" x14ac:dyDescent="0.3">
      <c r="A53" s="96" t="e">
        <f t="shared" si="7"/>
        <v>#N/A</v>
      </c>
      <c r="B53" s="102" t="e">
        <f t="shared" si="0"/>
        <v>#N/A</v>
      </c>
      <c r="C53" s="98" t="e">
        <f t="shared" ca="1" si="1"/>
        <v>#N/A</v>
      </c>
      <c r="D53" s="99" t="e">
        <f t="shared" si="2"/>
        <v>#N/A</v>
      </c>
      <c r="E53" s="99" t="e">
        <f t="shared" si="3"/>
        <v>#N/A</v>
      </c>
      <c r="F53" s="99" t="e">
        <f t="shared" si="4"/>
        <v>#N/A</v>
      </c>
      <c r="G53" s="99" t="e">
        <f t="shared" si="5"/>
        <v>#N/A</v>
      </c>
      <c r="H53" s="100" t="e">
        <f t="shared" si="6"/>
        <v>#N/A</v>
      </c>
      <c r="I53" s="91"/>
      <c r="J53" s="91"/>
      <c r="K53" s="91"/>
      <c r="L53" s="91"/>
      <c r="M53" s="91"/>
      <c r="N53" s="9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" customHeight="1" x14ac:dyDescent="0.3">
      <c r="A54" s="96" t="e">
        <f t="shared" si="7"/>
        <v>#N/A</v>
      </c>
      <c r="B54" s="102" t="e">
        <f t="shared" si="0"/>
        <v>#N/A</v>
      </c>
      <c r="C54" s="98" t="e">
        <f t="shared" ca="1" si="1"/>
        <v>#N/A</v>
      </c>
      <c r="D54" s="99" t="e">
        <f t="shared" si="2"/>
        <v>#N/A</v>
      </c>
      <c r="E54" s="99" t="e">
        <f t="shared" si="3"/>
        <v>#N/A</v>
      </c>
      <c r="F54" s="99" t="e">
        <f t="shared" si="4"/>
        <v>#N/A</v>
      </c>
      <c r="G54" s="99" t="e">
        <f t="shared" si="5"/>
        <v>#N/A</v>
      </c>
      <c r="H54" s="100" t="e">
        <f t="shared" si="6"/>
        <v>#N/A</v>
      </c>
      <c r="I54" s="91"/>
      <c r="J54" s="91"/>
      <c r="K54" s="91"/>
      <c r="L54" s="91"/>
      <c r="M54" s="91"/>
      <c r="N54" s="9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" customHeight="1" x14ac:dyDescent="0.3">
      <c r="A55" s="96" t="e">
        <f t="shared" si="7"/>
        <v>#N/A</v>
      </c>
      <c r="B55" s="102" t="e">
        <f t="shared" si="0"/>
        <v>#N/A</v>
      </c>
      <c r="C55" s="98" t="e">
        <f t="shared" ca="1" si="1"/>
        <v>#N/A</v>
      </c>
      <c r="D55" s="99" t="e">
        <f t="shared" si="2"/>
        <v>#N/A</v>
      </c>
      <c r="E55" s="99" t="e">
        <f t="shared" si="3"/>
        <v>#N/A</v>
      </c>
      <c r="F55" s="99" t="e">
        <f t="shared" si="4"/>
        <v>#N/A</v>
      </c>
      <c r="G55" s="99" t="e">
        <f t="shared" si="5"/>
        <v>#N/A</v>
      </c>
      <c r="H55" s="100" t="e">
        <f t="shared" si="6"/>
        <v>#N/A</v>
      </c>
      <c r="I55" s="91"/>
      <c r="J55" s="91"/>
      <c r="K55" s="91"/>
      <c r="L55" s="91"/>
      <c r="M55" s="91"/>
      <c r="N55" s="9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" customHeight="1" x14ac:dyDescent="0.3">
      <c r="A56" s="96" t="e">
        <f t="shared" si="7"/>
        <v>#N/A</v>
      </c>
      <c r="B56" s="102" t="e">
        <f t="shared" si="0"/>
        <v>#N/A</v>
      </c>
      <c r="C56" s="98" t="e">
        <f t="shared" ca="1" si="1"/>
        <v>#N/A</v>
      </c>
      <c r="D56" s="99" t="e">
        <f t="shared" si="2"/>
        <v>#N/A</v>
      </c>
      <c r="E56" s="99" t="e">
        <f t="shared" si="3"/>
        <v>#N/A</v>
      </c>
      <c r="F56" s="99" t="e">
        <f t="shared" si="4"/>
        <v>#N/A</v>
      </c>
      <c r="G56" s="99" t="e">
        <f t="shared" si="5"/>
        <v>#N/A</v>
      </c>
      <c r="H56" s="100" t="e">
        <f t="shared" si="6"/>
        <v>#N/A</v>
      </c>
      <c r="I56" s="91"/>
      <c r="J56" s="91"/>
      <c r="K56" s="91"/>
      <c r="L56" s="91"/>
      <c r="M56" s="91"/>
      <c r="N56" s="9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" customHeight="1" x14ac:dyDescent="0.3">
      <c r="A57" s="96" t="e">
        <f t="shared" si="7"/>
        <v>#N/A</v>
      </c>
      <c r="B57" s="102" t="e">
        <f t="shared" si="0"/>
        <v>#N/A</v>
      </c>
      <c r="C57" s="98" t="e">
        <f t="shared" ref="C57:C84" ca="1" si="8">IF(ISERROR(A57),NA(),IF(randrate,$D$16+RAND()*($D$17-$D$16),$D$9))</f>
        <v>#N/A</v>
      </c>
      <c r="D57" s="99" t="e">
        <f t="shared" si="2"/>
        <v>#N/A</v>
      </c>
      <c r="E57" s="99" t="e">
        <f t="shared" si="3"/>
        <v>#N/A</v>
      </c>
      <c r="F57" s="99" t="e">
        <f t="shared" si="4"/>
        <v>#N/A</v>
      </c>
      <c r="G57" s="99" t="e">
        <f t="shared" si="5"/>
        <v>#N/A</v>
      </c>
      <c r="H57" s="100" t="e">
        <f t="shared" si="6"/>
        <v>#N/A</v>
      </c>
      <c r="I57" s="91"/>
      <c r="J57" s="91"/>
      <c r="K57" s="91"/>
      <c r="L57" s="91"/>
      <c r="M57" s="91"/>
      <c r="N57" s="9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" customHeight="1" x14ac:dyDescent="0.3">
      <c r="A58" s="96" t="e">
        <f t="shared" si="7"/>
        <v>#N/A</v>
      </c>
      <c r="B58" s="102" t="e">
        <f t="shared" si="0"/>
        <v>#N/A</v>
      </c>
      <c r="C58" s="98" t="e">
        <f t="shared" ca="1" si="8"/>
        <v>#N/A</v>
      </c>
      <c r="D58" s="99" t="e">
        <f t="shared" si="2"/>
        <v>#N/A</v>
      </c>
      <c r="E58" s="99" t="e">
        <f t="shared" si="3"/>
        <v>#N/A</v>
      </c>
      <c r="F58" s="99" t="e">
        <f t="shared" si="4"/>
        <v>#N/A</v>
      </c>
      <c r="G58" s="99" t="e">
        <f t="shared" si="5"/>
        <v>#N/A</v>
      </c>
      <c r="H58" s="100" t="e">
        <f t="shared" si="6"/>
        <v>#N/A</v>
      </c>
      <c r="I58" s="91"/>
      <c r="J58" s="91"/>
      <c r="K58" s="91"/>
      <c r="L58" s="91"/>
      <c r="M58" s="91"/>
      <c r="N58" s="9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" customHeight="1" x14ac:dyDescent="0.3">
      <c r="A59" s="96" t="e">
        <f t="shared" si="7"/>
        <v>#N/A</v>
      </c>
      <c r="B59" s="102" t="e">
        <f t="shared" si="0"/>
        <v>#N/A</v>
      </c>
      <c r="C59" s="98" t="e">
        <f t="shared" ca="1" si="8"/>
        <v>#N/A</v>
      </c>
      <c r="D59" s="99" t="e">
        <f t="shared" si="2"/>
        <v>#N/A</v>
      </c>
      <c r="E59" s="99" t="e">
        <f t="shared" si="3"/>
        <v>#N/A</v>
      </c>
      <c r="F59" s="99" t="e">
        <f t="shared" si="4"/>
        <v>#N/A</v>
      </c>
      <c r="G59" s="99" t="e">
        <f t="shared" si="5"/>
        <v>#N/A</v>
      </c>
      <c r="H59" s="100" t="e">
        <f t="shared" si="6"/>
        <v>#N/A</v>
      </c>
      <c r="I59" s="91"/>
      <c r="J59" s="91"/>
      <c r="K59" s="91"/>
      <c r="L59" s="91"/>
      <c r="M59" s="91"/>
      <c r="N59" s="9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" customHeight="1" x14ac:dyDescent="0.3">
      <c r="A60" s="96" t="e">
        <f t="shared" si="7"/>
        <v>#N/A</v>
      </c>
      <c r="B60" s="102" t="e">
        <f t="shared" si="0"/>
        <v>#N/A</v>
      </c>
      <c r="C60" s="98" t="e">
        <f t="shared" ca="1" si="8"/>
        <v>#N/A</v>
      </c>
      <c r="D60" s="99" t="e">
        <f t="shared" si="2"/>
        <v>#N/A</v>
      </c>
      <c r="E60" s="99" t="e">
        <f t="shared" si="3"/>
        <v>#N/A</v>
      </c>
      <c r="F60" s="99" t="e">
        <f t="shared" si="4"/>
        <v>#N/A</v>
      </c>
      <c r="G60" s="99" t="e">
        <f t="shared" si="5"/>
        <v>#N/A</v>
      </c>
      <c r="H60" s="100" t="e">
        <f t="shared" si="6"/>
        <v>#N/A</v>
      </c>
      <c r="I60" s="91"/>
      <c r="J60" s="91"/>
      <c r="K60" s="91"/>
      <c r="L60" s="91"/>
      <c r="M60" s="91"/>
      <c r="N60" s="9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" customHeight="1" x14ac:dyDescent="0.3">
      <c r="A61" s="96" t="e">
        <f t="shared" si="7"/>
        <v>#N/A</v>
      </c>
      <c r="B61" s="102" t="e">
        <f t="shared" si="0"/>
        <v>#N/A</v>
      </c>
      <c r="C61" s="98" t="e">
        <f t="shared" ca="1" si="8"/>
        <v>#N/A</v>
      </c>
      <c r="D61" s="99" t="e">
        <f t="shared" si="2"/>
        <v>#N/A</v>
      </c>
      <c r="E61" s="99" t="e">
        <f t="shared" si="3"/>
        <v>#N/A</v>
      </c>
      <c r="F61" s="99" t="e">
        <f t="shared" si="4"/>
        <v>#N/A</v>
      </c>
      <c r="G61" s="99" t="e">
        <f t="shared" si="5"/>
        <v>#N/A</v>
      </c>
      <c r="H61" s="100" t="e">
        <f t="shared" si="6"/>
        <v>#N/A</v>
      </c>
      <c r="I61" s="91"/>
      <c r="J61" s="91"/>
      <c r="K61" s="91"/>
      <c r="L61" s="91"/>
      <c r="M61" s="91"/>
      <c r="N61" s="9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" customHeight="1" x14ac:dyDescent="0.3">
      <c r="A62" s="96" t="e">
        <f t="shared" si="7"/>
        <v>#N/A</v>
      </c>
      <c r="B62" s="102" t="e">
        <f t="shared" si="0"/>
        <v>#N/A</v>
      </c>
      <c r="C62" s="98" t="e">
        <f t="shared" ca="1" si="8"/>
        <v>#N/A</v>
      </c>
      <c r="D62" s="99" t="e">
        <f t="shared" si="2"/>
        <v>#N/A</v>
      </c>
      <c r="E62" s="99" t="e">
        <f t="shared" si="3"/>
        <v>#N/A</v>
      </c>
      <c r="F62" s="99" t="e">
        <f t="shared" si="4"/>
        <v>#N/A</v>
      </c>
      <c r="G62" s="99" t="e">
        <f t="shared" si="5"/>
        <v>#N/A</v>
      </c>
      <c r="H62" s="100" t="e">
        <f t="shared" si="6"/>
        <v>#N/A</v>
      </c>
      <c r="I62" s="91"/>
      <c r="J62" s="91"/>
      <c r="K62" s="91"/>
      <c r="L62" s="91"/>
      <c r="M62" s="91"/>
      <c r="N62" s="9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" customHeight="1" x14ac:dyDescent="0.3">
      <c r="A63" s="96" t="e">
        <f t="shared" si="7"/>
        <v>#N/A</v>
      </c>
      <c r="B63" s="102" t="e">
        <f t="shared" si="0"/>
        <v>#N/A</v>
      </c>
      <c r="C63" s="98" t="e">
        <f t="shared" ca="1" si="8"/>
        <v>#N/A</v>
      </c>
      <c r="D63" s="99" t="e">
        <f t="shared" si="2"/>
        <v>#N/A</v>
      </c>
      <c r="E63" s="99" t="e">
        <f t="shared" si="3"/>
        <v>#N/A</v>
      </c>
      <c r="F63" s="99" t="e">
        <f t="shared" si="4"/>
        <v>#N/A</v>
      </c>
      <c r="G63" s="99" t="e">
        <f t="shared" si="5"/>
        <v>#N/A</v>
      </c>
      <c r="H63" s="100" t="e">
        <f t="shared" si="6"/>
        <v>#N/A</v>
      </c>
      <c r="I63" s="91"/>
      <c r="J63" s="91"/>
      <c r="K63" s="91"/>
      <c r="L63" s="91"/>
      <c r="M63" s="91"/>
      <c r="N63" s="9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" customHeight="1" x14ac:dyDescent="0.3">
      <c r="A64" s="96" t="e">
        <f t="shared" si="7"/>
        <v>#N/A</v>
      </c>
      <c r="B64" s="102" t="e">
        <f t="shared" si="0"/>
        <v>#N/A</v>
      </c>
      <c r="C64" s="98" t="e">
        <f t="shared" ca="1" si="8"/>
        <v>#N/A</v>
      </c>
      <c r="D64" s="99" t="e">
        <f t="shared" si="2"/>
        <v>#N/A</v>
      </c>
      <c r="E64" s="99" t="e">
        <f t="shared" si="3"/>
        <v>#N/A</v>
      </c>
      <c r="F64" s="99" t="e">
        <f t="shared" si="4"/>
        <v>#N/A</v>
      </c>
      <c r="G64" s="99" t="e">
        <f t="shared" si="5"/>
        <v>#N/A</v>
      </c>
      <c r="H64" s="100" t="e">
        <f t="shared" si="6"/>
        <v>#N/A</v>
      </c>
      <c r="I64" s="91"/>
      <c r="J64" s="91"/>
      <c r="K64" s="91"/>
      <c r="L64" s="91"/>
      <c r="M64" s="91"/>
      <c r="N64" s="9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" customHeight="1" x14ac:dyDescent="0.3">
      <c r="A65" s="96" t="e">
        <f t="shared" si="7"/>
        <v>#N/A</v>
      </c>
      <c r="B65" s="102" t="e">
        <f t="shared" si="0"/>
        <v>#N/A</v>
      </c>
      <c r="C65" s="98" t="e">
        <f t="shared" ca="1" si="8"/>
        <v>#N/A</v>
      </c>
      <c r="D65" s="99" t="e">
        <f t="shared" si="2"/>
        <v>#N/A</v>
      </c>
      <c r="E65" s="99" t="e">
        <f t="shared" si="3"/>
        <v>#N/A</v>
      </c>
      <c r="F65" s="99" t="e">
        <f t="shared" si="4"/>
        <v>#N/A</v>
      </c>
      <c r="G65" s="99" t="e">
        <f t="shared" si="5"/>
        <v>#N/A</v>
      </c>
      <c r="H65" s="100" t="e">
        <f t="shared" si="6"/>
        <v>#N/A</v>
      </c>
      <c r="I65" s="91"/>
      <c r="J65" s="91"/>
      <c r="K65" s="91"/>
      <c r="L65" s="91"/>
      <c r="M65" s="91"/>
      <c r="N65" s="9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" customHeight="1" x14ac:dyDescent="0.3">
      <c r="A66" s="96" t="e">
        <f t="shared" si="7"/>
        <v>#N/A</v>
      </c>
      <c r="B66" s="102" t="e">
        <f t="shared" si="0"/>
        <v>#N/A</v>
      </c>
      <c r="C66" s="98" t="e">
        <f t="shared" ca="1" si="8"/>
        <v>#N/A</v>
      </c>
      <c r="D66" s="99" t="e">
        <f t="shared" si="2"/>
        <v>#N/A</v>
      </c>
      <c r="E66" s="99" t="e">
        <f t="shared" si="3"/>
        <v>#N/A</v>
      </c>
      <c r="F66" s="99" t="e">
        <f t="shared" si="4"/>
        <v>#N/A</v>
      </c>
      <c r="G66" s="99" t="e">
        <f t="shared" si="5"/>
        <v>#N/A</v>
      </c>
      <c r="H66" s="100" t="e">
        <f t="shared" si="6"/>
        <v>#N/A</v>
      </c>
      <c r="I66" s="91"/>
      <c r="J66" s="91"/>
      <c r="K66" s="91"/>
      <c r="L66" s="91"/>
      <c r="M66" s="91"/>
      <c r="N66" s="9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" customHeight="1" x14ac:dyDescent="0.3">
      <c r="A67" s="96" t="e">
        <f t="shared" si="7"/>
        <v>#N/A</v>
      </c>
      <c r="B67" s="102" t="e">
        <f t="shared" si="0"/>
        <v>#N/A</v>
      </c>
      <c r="C67" s="98" t="e">
        <f t="shared" ca="1" si="8"/>
        <v>#N/A</v>
      </c>
      <c r="D67" s="99" t="e">
        <f t="shared" si="2"/>
        <v>#N/A</v>
      </c>
      <c r="E67" s="99" t="e">
        <f t="shared" si="3"/>
        <v>#N/A</v>
      </c>
      <c r="F67" s="99" t="e">
        <f t="shared" si="4"/>
        <v>#N/A</v>
      </c>
      <c r="G67" s="99" t="e">
        <f t="shared" si="5"/>
        <v>#N/A</v>
      </c>
      <c r="H67" s="100" t="e">
        <f t="shared" si="6"/>
        <v>#N/A</v>
      </c>
      <c r="I67" s="91"/>
      <c r="J67" s="91"/>
      <c r="K67" s="91"/>
      <c r="L67" s="91"/>
      <c r="M67" s="91"/>
      <c r="N67" s="9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" customHeight="1" x14ac:dyDescent="0.3">
      <c r="A68" s="96" t="e">
        <f t="shared" si="7"/>
        <v>#N/A</v>
      </c>
      <c r="B68" s="102" t="e">
        <f t="shared" si="0"/>
        <v>#N/A</v>
      </c>
      <c r="C68" s="98" t="e">
        <f t="shared" ca="1" si="8"/>
        <v>#N/A</v>
      </c>
      <c r="D68" s="99" t="e">
        <f t="shared" si="2"/>
        <v>#N/A</v>
      </c>
      <c r="E68" s="99" t="e">
        <f t="shared" si="3"/>
        <v>#N/A</v>
      </c>
      <c r="F68" s="99" t="e">
        <f t="shared" si="4"/>
        <v>#N/A</v>
      </c>
      <c r="G68" s="99" t="e">
        <f t="shared" si="5"/>
        <v>#N/A</v>
      </c>
      <c r="H68" s="100" t="e">
        <f t="shared" si="6"/>
        <v>#N/A</v>
      </c>
      <c r="I68" s="91"/>
      <c r="J68" s="91"/>
      <c r="K68" s="91"/>
      <c r="L68" s="91"/>
      <c r="M68" s="91"/>
      <c r="N68" s="9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" customHeight="1" x14ac:dyDescent="0.3">
      <c r="A69" s="96" t="e">
        <f t="shared" si="7"/>
        <v>#N/A</v>
      </c>
      <c r="B69" s="102" t="e">
        <f t="shared" si="0"/>
        <v>#N/A</v>
      </c>
      <c r="C69" s="98" t="e">
        <f t="shared" ca="1" si="8"/>
        <v>#N/A</v>
      </c>
      <c r="D69" s="99" t="e">
        <f t="shared" si="2"/>
        <v>#N/A</v>
      </c>
      <c r="E69" s="99" t="e">
        <f t="shared" si="3"/>
        <v>#N/A</v>
      </c>
      <c r="F69" s="99" t="e">
        <f t="shared" si="4"/>
        <v>#N/A</v>
      </c>
      <c r="G69" s="99" t="e">
        <f t="shared" si="5"/>
        <v>#N/A</v>
      </c>
      <c r="H69" s="100" t="e">
        <f t="shared" si="6"/>
        <v>#N/A</v>
      </c>
      <c r="I69" s="91"/>
      <c r="J69" s="91"/>
      <c r="K69" s="91"/>
      <c r="L69" s="91"/>
      <c r="M69" s="91"/>
      <c r="N69" s="9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" customHeight="1" x14ac:dyDescent="0.3">
      <c r="A70" s="96" t="e">
        <f t="shared" si="7"/>
        <v>#N/A</v>
      </c>
      <c r="B70" s="102" t="e">
        <f t="shared" si="0"/>
        <v>#N/A</v>
      </c>
      <c r="C70" s="98" t="e">
        <f t="shared" ca="1" si="8"/>
        <v>#N/A</v>
      </c>
      <c r="D70" s="99" t="e">
        <f t="shared" si="2"/>
        <v>#N/A</v>
      </c>
      <c r="E70" s="99" t="e">
        <f t="shared" si="3"/>
        <v>#N/A</v>
      </c>
      <c r="F70" s="99" t="e">
        <f t="shared" si="4"/>
        <v>#N/A</v>
      </c>
      <c r="G70" s="99" t="e">
        <f t="shared" si="5"/>
        <v>#N/A</v>
      </c>
      <c r="H70" s="100" t="e">
        <f t="shared" si="6"/>
        <v>#N/A</v>
      </c>
      <c r="I70" s="91"/>
      <c r="J70" s="91"/>
      <c r="K70" s="91"/>
      <c r="L70" s="91"/>
      <c r="M70" s="91"/>
      <c r="N70" s="9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" customHeight="1" x14ac:dyDescent="0.3">
      <c r="A71" s="96" t="e">
        <f t="shared" si="7"/>
        <v>#N/A</v>
      </c>
      <c r="B71" s="102" t="e">
        <f t="shared" si="0"/>
        <v>#N/A</v>
      </c>
      <c r="C71" s="98" t="e">
        <f t="shared" ca="1" si="8"/>
        <v>#N/A</v>
      </c>
      <c r="D71" s="99" t="e">
        <f t="shared" si="2"/>
        <v>#N/A</v>
      </c>
      <c r="E71" s="99" t="e">
        <f t="shared" si="3"/>
        <v>#N/A</v>
      </c>
      <c r="F71" s="99" t="e">
        <f t="shared" si="4"/>
        <v>#N/A</v>
      </c>
      <c r="G71" s="99" t="e">
        <f t="shared" si="5"/>
        <v>#N/A</v>
      </c>
      <c r="H71" s="100" t="e">
        <f t="shared" si="6"/>
        <v>#N/A</v>
      </c>
      <c r="I71" s="91"/>
      <c r="J71" s="91"/>
      <c r="K71" s="91"/>
      <c r="L71" s="91"/>
      <c r="M71" s="91"/>
      <c r="N71" s="9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" customHeight="1" x14ac:dyDescent="0.3">
      <c r="A72" s="96" t="e">
        <f t="shared" si="7"/>
        <v>#N/A</v>
      </c>
      <c r="B72" s="102" t="e">
        <f t="shared" si="0"/>
        <v>#N/A</v>
      </c>
      <c r="C72" s="98" t="e">
        <f t="shared" ca="1" si="8"/>
        <v>#N/A</v>
      </c>
      <c r="D72" s="99" t="e">
        <f t="shared" si="2"/>
        <v>#N/A</v>
      </c>
      <c r="E72" s="99" t="e">
        <f t="shared" si="3"/>
        <v>#N/A</v>
      </c>
      <c r="F72" s="99" t="e">
        <f t="shared" si="4"/>
        <v>#N/A</v>
      </c>
      <c r="G72" s="99" t="e">
        <f t="shared" si="5"/>
        <v>#N/A</v>
      </c>
      <c r="H72" s="100" t="e">
        <f t="shared" si="6"/>
        <v>#N/A</v>
      </c>
      <c r="I72" s="91"/>
      <c r="J72" s="91"/>
      <c r="K72" s="91"/>
      <c r="L72" s="91"/>
      <c r="M72" s="91"/>
      <c r="N72" s="9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" customHeight="1" x14ac:dyDescent="0.3">
      <c r="A73" s="96" t="e">
        <f t="shared" si="7"/>
        <v>#N/A</v>
      </c>
      <c r="B73" s="102" t="e">
        <f t="shared" si="0"/>
        <v>#N/A</v>
      </c>
      <c r="C73" s="98" t="e">
        <f t="shared" ca="1" si="8"/>
        <v>#N/A</v>
      </c>
      <c r="D73" s="99" t="e">
        <f t="shared" si="2"/>
        <v>#N/A</v>
      </c>
      <c r="E73" s="99" t="e">
        <f t="shared" si="3"/>
        <v>#N/A</v>
      </c>
      <c r="F73" s="99" t="e">
        <f t="shared" si="4"/>
        <v>#N/A</v>
      </c>
      <c r="G73" s="99" t="e">
        <f t="shared" si="5"/>
        <v>#N/A</v>
      </c>
      <c r="H73" s="100" t="e">
        <f t="shared" si="6"/>
        <v>#N/A</v>
      </c>
      <c r="I73" s="91"/>
      <c r="J73" s="91"/>
      <c r="K73" s="91"/>
      <c r="L73" s="91"/>
      <c r="M73" s="91"/>
      <c r="N73" s="9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" customHeight="1" x14ac:dyDescent="0.3">
      <c r="A74" s="96" t="e">
        <f t="shared" si="7"/>
        <v>#N/A</v>
      </c>
      <c r="B74" s="102" t="e">
        <f t="shared" si="0"/>
        <v>#N/A</v>
      </c>
      <c r="C74" s="98" t="e">
        <f t="shared" ca="1" si="8"/>
        <v>#N/A</v>
      </c>
      <c r="D74" s="99" t="e">
        <f t="shared" si="2"/>
        <v>#N/A</v>
      </c>
      <c r="E74" s="99" t="e">
        <f t="shared" si="3"/>
        <v>#N/A</v>
      </c>
      <c r="F74" s="99" t="e">
        <f t="shared" si="4"/>
        <v>#N/A</v>
      </c>
      <c r="G74" s="99" t="e">
        <f t="shared" si="5"/>
        <v>#N/A</v>
      </c>
      <c r="H74" s="100" t="e">
        <f t="shared" si="6"/>
        <v>#N/A</v>
      </c>
      <c r="I74" s="91"/>
      <c r="J74" s="91"/>
      <c r="K74" s="91"/>
      <c r="L74" s="91"/>
      <c r="M74" s="91"/>
      <c r="N74" s="9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" customHeight="1" x14ac:dyDescent="0.3">
      <c r="A75" s="96" t="e">
        <f t="shared" si="7"/>
        <v>#N/A</v>
      </c>
      <c r="B75" s="102" t="e">
        <f t="shared" si="0"/>
        <v>#N/A</v>
      </c>
      <c r="C75" s="98" t="e">
        <f t="shared" ca="1" si="8"/>
        <v>#N/A</v>
      </c>
      <c r="D75" s="99" t="e">
        <f t="shared" si="2"/>
        <v>#N/A</v>
      </c>
      <c r="E75" s="99" t="e">
        <f t="shared" si="3"/>
        <v>#N/A</v>
      </c>
      <c r="F75" s="99" t="e">
        <f t="shared" si="4"/>
        <v>#N/A</v>
      </c>
      <c r="G75" s="99" t="e">
        <f t="shared" si="5"/>
        <v>#N/A</v>
      </c>
      <c r="H75" s="100" t="e">
        <f t="shared" si="6"/>
        <v>#N/A</v>
      </c>
      <c r="I75" s="91"/>
      <c r="J75" s="91"/>
      <c r="K75" s="91"/>
      <c r="L75" s="91"/>
      <c r="M75" s="91"/>
      <c r="N75" s="9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" customHeight="1" x14ac:dyDescent="0.3">
      <c r="A76" s="96" t="e">
        <f t="shared" si="7"/>
        <v>#N/A</v>
      </c>
      <c r="B76" s="102" t="e">
        <f t="shared" si="0"/>
        <v>#N/A</v>
      </c>
      <c r="C76" s="98" t="e">
        <f t="shared" ca="1" si="8"/>
        <v>#N/A</v>
      </c>
      <c r="D76" s="99" t="e">
        <f t="shared" si="2"/>
        <v>#N/A</v>
      </c>
      <c r="E76" s="99" t="e">
        <f t="shared" si="3"/>
        <v>#N/A</v>
      </c>
      <c r="F76" s="99" t="e">
        <f t="shared" si="4"/>
        <v>#N/A</v>
      </c>
      <c r="G76" s="99" t="e">
        <f t="shared" si="5"/>
        <v>#N/A</v>
      </c>
      <c r="H76" s="100" t="e">
        <f t="shared" si="6"/>
        <v>#N/A</v>
      </c>
      <c r="I76" s="91"/>
      <c r="J76" s="91"/>
      <c r="K76" s="91"/>
      <c r="L76" s="91"/>
      <c r="M76" s="91"/>
      <c r="N76" s="9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" customHeight="1" x14ac:dyDescent="0.3">
      <c r="A77" s="96" t="e">
        <f t="shared" si="7"/>
        <v>#N/A</v>
      </c>
      <c r="B77" s="102" t="e">
        <f t="shared" si="0"/>
        <v>#N/A</v>
      </c>
      <c r="C77" s="98" t="e">
        <f t="shared" ca="1" si="8"/>
        <v>#N/A</v>
      </c>
      <c r="D77" s="99" t="e">
        <f t="shared" si="2"/>
        <v>#N/A</v>
      </c>
      <c r="E77" s="99" t="e">
        <f t="shared" si="3"/>
        <v>#N/A</v>
      </c>
      <c r="F77" s="99" t="e">
        <f t="shared" si="4"/>
        <v>#N/A</v>
      </c>
      <c r="G77" s="99" t="e">
        <f t="shared" si="5"/>
        <v>#N/A</v>
      </c>
      <c r="H77" s="100" t="e">
        <f t="shared" si="6"/>
        <v>#N/A</v>
      </c>
      <c r="I77" s="91"/>
      <c r="J77" s="91"/>
      <c r="K77" s="91"/>
      <c r="L77" s="91"/>
      <c r="M77" s="91"/>
      <c r="N77" s="9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" customHeight="1" x14ac:dyDescent="0.3">
      <c r="A78" s="96" t="e">
        <f t="shared" si="7"/>
        <v>#N/A</v>
      </c>
      <c r="B78" s="102" t="e">
        <f t="shared" si="0"/>
        <v>#N/A</v>
      </c>
      <c r="C78" s="98" t="e">
        <f t="shared" ca="1" si="8"/>
        <v>#N/A</v>
      </c>
      <c r="D78" s="99" t="e">
        <f t="shared" si="2"/>
        <v>#N/A</v>
      </c>
      <c r="E78" s="99" t="e">
        <f t="shared" si="3"/>
        <v>#N/A</v>
      </c>
      <c r="F78" s="99" t="e">
        <f t="shared" si="4"/>
        <v>#N/A</v>
      </c>
      <c r="G78" s="99" t="e">
        <f t="shared" si="5"/>
        <v>#N/A</v>
      </c>
      <c r="H78" s="100" t="e">
        <f t="shared" si="6"/>
        <v>#N/A</v>
      </c>
      <c r="I78" s="91"/>
      <c r="J78" s="91"/>
      <c r="K78" s="91"/>
      <c r="L78" s="91"/>
      <c r="M78" s="91"/>
      <c r="N78" s="9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" customHeight="1" x14ac:dyDescent="0.3">
      <c r="A79" s="96" t="e">
        <f t="shared" si="7"/>
        <v>#N/A</v>
      </c>
      <c r="B79" s="102" t="e">
        <f t="shared" si="0"/>
        <v>#N/A</v>
      </c>
      <c r="C79" s="98" t="e">
        <f t="shared" ca="1" si="8"/>
        <v>#N/A</v>
      </c>
      <c r="D79" s="99" t="e">
        <f t="shared" si="2"/>
        <v>#N/A</v>
      </c>
      <c r="E79" s="99" t="e">
        <f t="shared" si="3"/>
        <v>#N/A</v>
      </c>
      <c r="F79" s="99" t="e">
        <f t="shared" si="4"/>
        <v>#N/A</v>
      </c>
      <c r="G79" s="99" t="e">
        <f t="shared" si="5"/>
        <v>#N/A</v>
      </c>
      <c r="H79" s="100" t="e">
        <f t="shared" si="6"/>
        <v>#N/A</v>
      </c>
      <c r="I79" s="91"/>
      <c r="J79" s="91"/>
      <c r="K79" s="91"/>
      <c r="L79" s="91"/>
      <c r="M79" s="91"/>
      <c r="N79" s="9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" customHeight="1" x14ac:dyDescent="0.3">
      <c r="A80" s="103" t="e">
        <f t="shared" si="7"/>
        <v>#N/A</v>
      </c>
      <c r="B80" s="104" t="e">
        <f t="shared" si="0"/>
        <v>#N/A</v>
      </c>
      <c r="C80" s="105" t="e">
        <f t="shared" ca="1" si="8"/>
        <v>#N/A</v>
      </c>
      <c r="D80" s="106" t="e">
        <f t="shared" si="2"/>
        <v>#N/A</v>
      </c>
      <c r="E80" s="106" t="e">
        <f t="shared" si="3"/>
        <v>#N/A</v>
      </c>
      <c r="F80" s="106" t="e">
        <f t="shared" si="4"/>
        <v>#N/A</v>
      </c>
      <c r="G80" s="106" t="e">
        <f t="shared" si="5"/>
        <v>#N/A</v>
      </c>
      <c r="H80" s="107" t="e">
        <f t="shared" si="6"/>
        <v>#N/A</v>
      </c>
      <c r="I80" s="91"/>
      <c r="J80" s="91"/>
      <c r="K80" s="91"/>
      <c r="L80" s="91"/>
      <c r="M80" s="91"/>
      <c r="N80" s="9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" customHeight="1" x14ac:dyDescent="0.3">
      <c r="A81" s="102" t="e">
        <f t="shared" si="7"/>
        <v>#N/A</v>
      </c>
      <c r="B81" s="102" t="e">
        <f t="shared" si="0"/>
        <v>#N/A</v>
      </c>
      <c r="C81" s="98" t="e">
        <f t="shared" ca="1" si="8"/>
        <v>#N/A</v>
      </c>
      <c r="D81" s="99" t="e">
        <f t="shared" si="2"/>
        <v>#N/A</v>
      </c>
      <c r="E81" s="99" t="e">
        <f t="shared" si="3"/>
        <v>#N/A</v>
      </c>
      <c r="F81" s="99" t="e">
        <f t="shared" si="4"/>
        <v>#N/A</v>
      </c>
      <c r="G81" s="99" t="e">
        <f t="shared" si="5"/>
        <v>#N/A</v>
      </c>
      <c r="H81" s="99" t="e">
        <f t="shared" si="6"/>
        <v>#N/A</v>
      </c>
      <c r="I81" s="91"/>
      <c r="J81" s="91"/>
      <c r="K81" s="91"/>
      <c r="L81" s="91"/>
      <c r="M81" s="91"/>
      <c r="N81" s="9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" customHeight="1" x14ac:dyDescent="0.3">
      <c r="A82" s="102" t="e">
        <f t="shared" si="7"/>
        <v>#N/A</v>
      </c>
      <c r="B82" s="102" t="e">
        <f t="shared" si="0"/>
        <v>#N/A</v>
      </c>
      <c r="C82" s="98" t="e">
        <f t="shared" ca="1" si="8"/>
        <v>#N/A</v>
      </c>
      <c r="D82" s="99" t="e">
        <f t="shared" si="2"/>
        <v>#N/A</v>
      </c>
      <c r="E82" s="99" t="e">
        <f t="shared" si="3"/>
        <v>#N/A</v>
      </c>
      <c r="F82" s="99" t="e">
        <f t="shared" si="4"/>
        <v>#N/A</v>
      </c>
      <c r="G82" s="99" t="e">
        <f t="shared" si="5"/>
        <v>#N/A</v>
      </c>
      <c r="H82" s="99" t="e">
        <f t="shared" si="6"/>
        <v>#N/A</v>
      </c>
      <c r="I82" s="91"/>
      <c r="J82" s="91"/>
      <c r="K82" s="91"/>
      <c r="L82" s="91"/>
      <c r="M82" s="91"/>
      <c r="N82" s="9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" customHeight="1" x14ac:dyDescent="0.3">
      <c r="A83" s="102" t="e">
        <f t="shared" si="7"/>
        <v>#N/A</v>
      </c>
      <c r="B83" s="102" t="e">
        <f t="shared" si="0"/>
        <v>#N/A</v>
      </c>
      <c r="C83" s="98" t="e">
        <f t="shared" ca="1" si="8"/>
        <v>#N/A</v>
      </c>
      <c r="D83" s="99" t="e">
        <f t="shared" si="2"/>
        <v>#N/A</v>
      </c>
      <c r="E83" s="99" t="e">
        <f t="shared" si="3"/>
        <v>#N/A</v>
      </c>
      <c r="F83" s="99" t="e">
        <f t="shared" si="4"/>
        <v>#N/A</v>
      </c>
      <c r="G83" s="99" t="e">
        <f t="shared" si="5"/>
        <v>#N/A</v>
      </c>
      <c r="H83" s="99" t="e">
        <f t="shared" si="6"/>
        <v>#N/A</v>
      </c>
      <c r="I83" s="91"/>
      <c r="J83" s="91"/>
      <c r="K83" s="91"/>
      <c r="L83" s="91"/>
      <c r="M83" s="91"/>
      <c r="N83" s="9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" customHeight="1" x14ac:dyDescent="0.3">
      <c r="A84" s="102" t="e">
        <f t="shared" si="7"/>
        <v>#N/A</v>
      </c>
      <c r="B84" s="102" t="e">
        <f t="shared" si="0"/>
        <v>#N/A</v>
      </c>
      <c r="C84" s="98" t="e">
        <f t="shared" ca="1" si="8"/>
        <v>#N/A</v>
      </c>
      <c r="D84" s="99" t="e">
        <f t="shared" si="2"/>
        <v>#N/A</v>
      </c>
      <c r="E84" s="99" t="e">
        <f t="shared" si="3"/>
        <v>#N/A</v>
      </c>
      <c r="F84" s="99" t="e">
        <f t="shared" si="4"/>
        <v>#N/A</v>
      </c>
      <c r="G84" s="99" t="e">
        <f t="shared" si="5"/>
        <v>#N/A</v>
      </c>
      <c r="H84" s="99" t="e">
        <f t="shared" si="6"/>
        <v>#N/A</v>
      </c>
      <c r="I84" s="91"/>
      <c r="J84" s="91"/>
      <c r="K84" s="91"/>
      <c r="L84" s="91"/>
      <c r="M84" s="91"/>
      <c r="N84" s="9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" customHeight="1" x14ac:dyDescent="0.3">
      <c r="A85" s="14"/>
      <c r="B85" s="14"/>
      <c r="C85" s="108"/>
      <c r="D85" s="109"/>
      <c r="E85" s="109"/>
      <c r="F85" s="109"/>
      <c r="G85" s="109"/>
      <c r="H85" s="109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" customHeight="1" x14ac:dyDescent="0.3">
      <c r="A86" s="14"/>
      <c r="B86" s="14"/>
      <c r="C86" s="108"/>
      <c r="D86" s="109"/>
      <c r="E86" s="109"/>
      <c r="F86" s="109"/>
      <c r="G86" s="109"/>
      <c r="H86" s="10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" customHeight="1" x14ac:dyDescent="0.3">
      <c r="A87" s="14"/>
      <c r="B87" s="14"/>
      <c r="C87" s="108"/>
      <c r="D87" s="109"/>
      <c r="E87" s="109"/>
      <c r="F87" s="109"/>
      <c r="G87" s="109"/>
      <c r="H87" s="10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" customHeight="1" x14ac:dyDescent="0.3">
      <c r="A88" s="14"/>
      <c r="B88" s="14"/>
      <c r="C88" s="108"/>
      <c r="D88" s="109"/>
      <c r="E88" s="109"/>
      <c r="F88" s="109"/>
      <c r="G88" s="109"/>
      <c r="H88" s="10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" customHeight="1" x14ac:dyDescent="0.3">
      <c r="A89" s="14"/>
      <c r="B89" s="14"/>
      <c r="C89" s="108"/>
      <c r="D89" s="109"/>
      <c r="E89" s="109"/>
      <c r="F89" s="109"/>
      <c r="G89" s="109"/>
      <c r="H89" s="10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" customHeight="1" x14ac:dyDescent="0.3">
      <c r="A90" s="14"/>
      <c r="B90" s="14"/>
      <c r="C90" s="108"/>
      <c r="D90" s="109"/>
      <c r="E90" s="109"/>
      <c r="F90" s="109"/>
      <c r="G90" s="109"/>
      <c r="H90" s="10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" customHeight="1" x14ac:dyDescent="0.3">
      <c r="A91" s="14"/>
      <c r="B91" s="14"/>
      <c r="C91" s="108"/>
      <c r="D91" s="109"/>
      <c r="E91" s="109"/>
      <c r="F91" s="109"/>
      <c r="G91" s="109"/>
      <c r="H91" s="10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" customHeight="1" x14ac:dyDescent="0.3">
      <c r="A92" s="14"/>
      <c r="B92" s="14"/>
      <c r="C92" s="108"/>
      <c r="D92" s="109"/>
      <c r="E92" s="109"/>
      <c r="F92" s="109"/>
      <c r="G92" s="109"/>
      <c r="H92" s="10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" customHeight="1" x14ac:dyDescent="0.3">
      <c r="A93" s="14"/>
      <c r="B93" s="14"/>
      <c r="C93" s="108"/>
      <c r="D93" s="109"/>
      <c r="E93" s="109"/>
      <c r="F93" s="109"/>
      <c r="G93" s="109"/>
      <c r="H93" s="10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" customHeight="1" x14ac:dyDescent="0.3">
      <c r="A94" s="14"/>
      <c r="B94" s="14"/>
      <c r="C94" s="108"/>
      <c r="D94" s="109"/>
      <c r="E94" s="109"/>
      <c r="F94" s="109"/>
      <c r="G94" s="109"/>
      <c r="H94" s="10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" customHeight="1" x14ac:dyDescent="0.3">
      <c r="A95" s="14"/>
      <c r="B95" s="14"/>
      <c r="C95" s="108"/>
      <c r="D95" s="109"/>
      <c r="E95" s="109"/>
      <c r="F95" s="109"/>
      <c r="G95" s="109"/>
      <c r="H95" s="10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" customHeight="1" x14ac:dyDescent="0.3">
      <c r="A96" s="14"/>
      <c r="B96" s="14"/>
      <c r="C96" s="108"/>
      <c r="D96" s="109"/>
      <c r="E96" s="109"/>
      <c r="F96" s="109"/>
      <c r="G96" s="109"/>
      <c r="H96" s="10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" customHeight="1" x14ac:dyDescent="0.3">
      <c r="A97" s="14"/>
      <c r="B97" s="14"/>
      <c r="C97" s="108"/>
      <c r="D97" s="109"/>
      <c r="E97" s="109"/>
      <c r="F97" s="109"/>
      <c r="G97" s="109"/>
      <c r="H97" s="10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" customHeight="1" x14ac:dyDescent="0.3">
      <c r="A98" s="14"/>
      <c r="B98" s="14"/>
      <c r="C98" s="108"/>
      <c r="D98" s="109"/>
      <c r="E98" s="109"/>
      <c r="F98" s="109"/>
      <c r="G98" s="109"/>
      <c r="H98" s="10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" customHeight="1" x14ac:dyDescent="0.3">
      <c r="A99" s="14"/>
      <c r="B99" s="14"/>
      <c r="C99" s="108"/>
      <c r="D99" s="109"/>
      <c r="E99" s="109"/>
      <c r="F99" s="109"/>
      <c r="G99" s="109"/>
      <c r="H99" s="10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" customHeight="1" x14ac:dyDescent="0.3">
      <c r="A100" s="14"/>
      <c r="B100" s="14"/>
      <c r="C100" s="108"/>
      <c r="D100" s="109"/>
      <c r="E100" s="109"/>
      <c r="F100" s="109"/>
      <c r="G100" s="109"/>
      <c r="H100" s="10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" customHeight="1" x14ac:dyDescent="0.3">
      <c r="A101" s="14"/>
      <c r="B101" s="14"/>
      <c r="C101" s="108"/>
      <c r="D101" s="109"/>
      <c r="E101" s="109"/>
      <c r="F101" s="109"/>
      <c r="G101" s="109"/>
      <c r="H101" s="10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" customHeight="1" x14ac:dyDescent="0.3">
      <c r="A102" s="14"/>
      <c r="B102" s="14"/>
      <c r="C102" s="108"/>
      <c r="D102" s="109"/>
      <c r="E102" s="109"/>
      <c r="F102" s="109"/>
      <c r="G102" s="109"/>
      <c r="H102" s="10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" customHeight="1" x14ac:dyDescent="0.3">
      <c r="A103" s="14"/>
      <c r="B103" s="14"/>
      <c r="C103" s="108"/>
      <c r="D103" s="109"/>
      <c r="E103" s="109"/>
      <c r="F103" s="109"/>
      <c r="G103" s="109"/>
      <c r="H103" s="10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" customHeight="1" x14ac:dyDescent="0.3">
      <c r="A104" s="14"/>
      <c r="B104" s="14"/>
      <c r="C104" s="108"/>
      <c r="D104" s="109"/>
      <c r="E104" s="109"/>
      <c r="F104" s="109"/>
      <c r="G104" s="109"/>
      <c r="H104" s="10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" customHeight="1" x14ac:dyDescent="0.3">
      <c r="A105" s="14"/>
      <c r="B105" s="14"/>
      <c r="C105" s="108"/>
      <c r="D105" s="109"/>
      <c r="E105" s="109"/>
      <c r="F105" s="109"/>
      <c r="G105" s="109"/>
      <c r="H105" s="10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" customHeight="1" x14ac:dyDescent="0.3">
      <c r="A106" s="14"/>
      <c r="B106" s="14"/>
      <c r="C106" s="108"/>
      <c r="D106" s="109"/>
      <c r="E106" s="109"/>
      <c r="F106" s="109"/>
      <c r="G106" s="109"/>
      <c r="H106" s="10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" customHeight="1" x14ac:dyDescent="0.3">
      <c r="A107" s="14"/>
      <c r="B107" s="14"/>
      <c r="C107" s="108"/>
      <c r="D107" s="109"/>
      <c r="E107" s="109"/>
      <c r="F107" s="109"/>
      <c r="G107" s="109"/>
      <c r="H107" s="10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" customHeight="1" x14ac:dyDescent="0.3">
      <c r="A108" s="14"/>
      <c r="B108" s="14"/>
      <c r="C108" s="108"/>
      <c r="D108" s="109"/>
      <c r="E108" s="109"/>
      <c r="F108" s="109"/>
      <c r="G108" s="109"/>
      <c r="H108" s="10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" customHeight="1" x14ac:dyDescent="0.3">
      <c r="A109" s="14"/>
      <c r="B109" s="14"/>
      <c r="C109" s="108"/>
      <c r="D109" s="109"/>
      <c r="E109" s="109"/>
      <c r="F109" s="109"/>
      <c r="G109" s="109"/>
      <c r="H109" s="10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" customHeight="1" x14ac:dyDescent="0.3">
      <c r="A110" s="14"/>
      <c r="B110" s="14"/>
      <c r="C110" s="108"/>
      <c r="D110" s="109"/>
      <c r="E110" s="109"/>
      <c r="F110" s="109"/>
      <c r="G110" s="109"/>
      <c r="H110" s="10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" customHeight="1" x14ac:dyDescent="0.3">
      <c r="A111" s="14"/>
      <c r="B111" s="14"/>
      <c r="C111" s="108"/>
      <c r="D111" s="109"/>
      <c r="E111" s="109"/>
      <c r="F111" s="109"/>
      <c r="G111" s="109"/>
      <c r="H111" s="10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" customHeight="1" x14ac:dyDescent="0.3">
      <c r="A112" s="14"/>
      <c r="B112" s="14"/>
      <c r="C112" s="108"/>
      <c r="D112" s="109"/>
      <c r="E112" s="109"/>
      <c r="F112" s="109"/>
      <c r="G112" s="109"/>
      <c r="H112" s="10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" customHeight="1" x14ac:dyDescent="0.3">
      <c r="A113" s="14"/>
      <c r="B113" s="14"/>
      <c r="C113" s="108"/>
      <c r="D113" s="109"/>
      <c r="E113" s="109"/>
      <c r="F113" s="109"/>
      <c r="G113" s="109"/>
      <c r="H113" s="10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" customHeight="1" x14ac:dyDescent="0.3">
      <c r="A114" s="14"/>
      <c r="B114" s="14"/>
      <c r="C114" s="108"/>
      <c r="D114" s="109"/>
      <c r="E114" s="109"/>
      <c r="F114" s="109"/>
      <c r="G114" s="109"/>
      <c r="H114" s="10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" customHeight="1" x14ac:dyDescent="0.3">
      <c r="A115" s="14"/>
      <c r="B115" s="14"/>
      <c r="C115" s="108"/>
      <c r="D115" s="109"/>
      <c r="E115" s="109"/>
      <c r="F115" s="109"/>
      <c r="G115" s="109"/>
      <c r="H115" s="10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" customHeight="1" x14ac:dyDescent="0.3">
      <c r="A116" s="14"/>
      <c r="B116" s="14"/>
      <c r="C116" s="108"/>
      <c r="D116" s="109"/>
      <c r="E116" s="109"/>
      <c r="F116" s="109"/>
      <c r="G116" s="109"/>
      <c r="H116" s="10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" customHeight="1" x14ac:dyDescent="0.3">
      <c r="A117" s="14"/>
      <c r="B117" s="14"/>
      <c r="C117" s="108"/>
      <c r="D117" s="109"/>
      <c r="E117" s="109"/>
      <c r="F117" s="109"/>
      <c r="G117" s="109"/>
      <c r="H117" s="10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" customHeight="1" x14ac:dyDescent="0.3">
      <c r="A118" s="14"/>
      <c r="B118" s="14"/>
      <c r="C118" s="108"/>
      <c r="D118" s="109"/>
      <c r="E118" s="109"/>
      <c r="F118" s="109"/>
      <c r="G118" s="109"/>
      <c r="H118" s="10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" customHeight="1" x14ac:dyDescent="0.3">
      <c r="A119" s="14"/>
      <c r="B119" s="14"/>
      <c r="C119" s="108"/>
      <c r="D119" s="109"/>
      <c r="E119" s="109"/>
      <c r="F119" s="109"/>
      <c r="G119" s="109"/>
      <c r="H119" s="10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" customHeight="1" x14ac:dyDescent="0.3">
      <c r="A120" s="14"/>
      <c r="B120" s="14"/>
      <c r="C120" s="108"/>
      <c r="D120" s="109"/>
      <c r="E120" s="109"/>
      <c r="F120" s="109"/>
      <c r="G120" s="109"/>
      <c r="H120" s="10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" customHeight="1" x14ac:dyDescent="0.3">
      <c r="A121" s="14"/>
      <c r="B121" s="14"/>
      <c r="C121" s="108"/>
      <c r="D121" s="109"/>
      <c r="E121" s="109"/>
      <c r="F121" s="109"/>
      <c r="G121" s="109"/>
      <c r="H121" s="10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" customHeight="1" x14ac:dyDescent="0.3">
      <c r="A122" s="14"/>
      <c r="B122" s="14"/>
      <c r="C122" s="108"/>
      <c r="D122" s="109"/>
      <c r="E122" s="109"/>
      <c r="F122" s="109"/>
      <c r="G122" s="109"/>
      <c r="H122" s="10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" customHeight="1" x14ac:dyDescent="0.3">
      <c r="A123" s="14"/>
      <c r="B123" s="14"/>
      <c r="C123" s="108"/>
      <c r="D123" s="109"/>
      <c r="E123" s="109"/>
      <c r="F123" s="109"/>
      <c r="G123" s="109"/>
      <c r="H123" s="10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" customHeight="1" x14ac:dyDescent="0.3">
      <c r="A124" s="14"/>
      <c r="B124" s="14"/>
      <c r="C124" s="108"/>
      <c r="D124" s="109"/>
      <c r="E124" s="109"/>
      <c r="F124" s="109"/>
      <c r="G124" s="109"/>
      <c r="H124" s="10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" customHeight="1" x14ac:dyDescent="0.3">
      <c r="A125" s="14"/>
      <c r="B125" s="14"/>
      <c r="C125" s="108"/>
      <c r="D125" s="109"/>
      <c r="E125" s="109"/>
      <c r="F125" s="109"/>
      <c r="G125" s="109"/>
      <c r="H125" s="10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" customHeight="1" x14ac:dyDescent="0.3">
      <c r="A126" s="14"/>
      <c r="B126" s="14"/>
      <c r="C126" s="108"/>
      <c r="D126" s="109"/>
      <c r="E126" s="109"/>
      <c r="F126" s="109"/>
      <c r="G126" s="109"/>
      <c r="H126" s="10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" customHeight="1" x14ac:dyDescent="0.3">
      <c r="A127" s="14"/>
      <c r="B127" s="14"/>
      <c r="C127" s="108"/>
      <c r="D127" s="109"/>
      <c r="E127" s="109"/>
      <c r="F127" s="109"/>
      <c r="G127" s="109"/>
      <c r="H127" s="10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" customHeight="1" x14ac:dyDescent="0.3">
      <c r="A128" s="14"/>
      <c r="B128" s="14"/>
      <c r="C128" s="108"/>
      <c r="D128" s="109"/>
      <c r="E128" s="109"/>
      <c r="F128" s="109"/>
      <c r="G128" s="109"/>
      <c r="H128" s="10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" customHeight="1" x14ac:dyDescent="0.3">
      <c r="A129" s="14"/>
      <c r="B129" s="14"/>
      <c r="C129" s="108"/>
      <c r="D129" s="109"/>
      <c r="E129" s="109"/>
      <c r="F129" s="109"/>
      <c r="G129" s="109"/>
      <c r="H129" s="10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" customHeight="1" x14ac:dyDescent="0.3">
      <c r="A130" s="14"/>
      <c r="B130" s="14"/>
      <c r="C130" s="108"/>
      <c r="D130" s="109"/>
      <c r="E130" s="109"/>
      <c r="F130" s="109"/>
      <c r="G130" s="109"/>
      <c r="H130" s="10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" customHeight="1" x14ac:dyDescent="0.3">
      <c r="A131" s="14"/>
      <c r="B131" s="14"/>
      <c r="C131" s="108"/>
      <c r="D131" s="109"/>
      <c r="E131" s="109"/>
      <c r="F131" s="109"/>
      <c r="G131" s="109"/>
      <c r="H131" s="10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" customHeight="1" x14ac:dyDescent="0.3">
      <c r="A132" s="14"/>
      <c r="B132" s="14"/>
      <c r="C132" s="108"/>
      <c r="D132" s="109"/>
      <c r="E132" s="109"/>
      <c r="F132" s="109"/>
      <c r="G132" s="109"/>
      <c r="H132" s="10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" customHeight="1" x14ac:dyDescent="0.3">
      <c r="A133" s="14"/>
      <c r="B133" s="14"/>
      <c r="C133" s="108"/>
      <c r="D133" s="109"/>
      <c r="E133" s="109"/>
      <c r="F133" s="109"/>
      <c r="G133" s="109"/>
      <c r="H133" s="10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" customHeight="1" x14ac:dyDescent="0.3">
      <c r="A134" s="14"/>
      <c r="B134" s="14"/>
      <c r="C134" s="108"/>
      <c r="D134" s="109"/>
      <c r="E134" s="109"/>
      <c r="F134" s="109"/>
      <c r="G134" s="109"/>
      <c r="H134" s="10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" customHeight="1" x14ac:dyDescent="0.3">
      <c r="A135" s="14"/>
      <c r="B135" s="14"/>
      <c r="C135" s="108"/>
      <c r="D135" s="109"/>
      <c r="E135" s="109"/>
      <c r="F135" s="109"/>
      <c r="G135" s="109"/>
      <c r="H135" s="10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" customHeight="1" x14ac:dyDescent="0.3">
      <c r="A136" s="14"/>
      <c r="B136" s="14"/>
      <c r="C136" s="108"/>
      <c r="D136" s="109"/>
      <c r="E136" s="109"/>
      <c r="F136" s="109"/>
      <c r="G136" s="109"/>
      <c r="H136" s="10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" customHeight="1" x14ac:dyDescent="0.3">
      <c r="A137" s="14"/>
      <c r="B137" s="14"/>
      <c r="C137" s="108"/>
      <c r="D137" s="109"/>
      <c r="E137" s="109"/>
      <c r="F137" s="109"/>
      <c r="G137" s="109"/>
      <c r="H137" s="10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" customHeight="1" x14ac:dyDescent="0.3">
      <c r="A138" s="14"/>
      <c r="B138" s="14"/>
      <c r="C138" s="108"/>
      <c r="D138" s="109"/>
      <c r="E138" s="109"/>
      <c r="F138" s="109"/>
      <c r="G138" s="109"/>
      <c r="H138" s="10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" customHeight="1" x14ac:dyDescent="0.3">
      <c r="A139" s="14"/>
      <c r="B139" s="14"/>
      <c r="C139" s="108"/>
      <c r="D139" s="109"/>
      <c r="E139" s="109"/>
      <c r="F139" s="109"/>
      <c r="G139" s="109"/>
      <c r="H139" s="10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" customHeight="1" x14ac:dyDescent="0.3">
      <c r="A140" s="14"/>
      <c r="B140" s="14"/>
      <c r="C140" s="108"/>
      <c r="D140" s="109"/>
      <c r="E140" s="109"/>
      <c r="F140" s="109"/>
      <c r="G140" s="109"/>
      <c r="H140" s="10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" customHeight="1" x14ac:dyDescent="0.3">
      <c r="A141" s="14"/>
      <c r="B141" s="14"/>
      <c r="C141" s="108"/>
      <c r="D141" s="109"/>
      <c r="E141" s="109"/>
      <c r="F141" s="109"/>
      <c r="G141" s="109"/>
      <c r="H141" s="10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" customHeight="1" x14ac:dyDescent="0.3">
      <c r="A142" s="14"/>
      <c r="B142" s="14"/>
      <c r="C142" s="108"/>
      <c r="D142" s="109"/>
      <c r="E142" s="109"/>
      <c r="F142" s="109"/>
      <c r="G142" s="109"/>
      <c r="H142" s="10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" customHeight="1" x14ac:dyDescent="0.3">
      <c r="A143" s="14"/>
      <c r="B143" s="14"/>
      <c r="C143" s="108"/>
      <c r="D143" s="109"/>
      <c r="E143" s="109"/>
      <c r="F143" s="109"/>
      <c r="G143" s="109"/>
      <c r="H143" s="10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" customHeight="1" x14ac:dyDescent="0.3">
      <c r="A144" s="14"/>
      <c r="B144" s="14"/>
      <c r="C144" s="108"/>
      <c r="D144" s="109"/>
      <c r="E144" s="109"/>
      <c r="F144" s="109"/>
      <c r="G144" s="109"/>
      <c r="H144" s="10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" customHeight="1" x14ac:dyDescent="0.3">
      <c r="A145" s="14"/>
      <c r="B145" s="14"/>
      <c r="C145" s="108"/>
      <c r="D145" s="109"/>
      <c r="E145" s="109"/>
      <c r="F145" s="109"/>
      <c r="G145" s="109"/>
      <c r="H145" s="10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" customHeight="1" x14ac:dyDescent="0.3">
      <c r="A146" s="14"/>
      <c r="B146" s="14"/>
      <c r="C146" s="108"/>
      <c r="D146" s="109"/>
      <c r="E146" s="109"/>
      <c r="F146" s="109"/>
      <c r="G146" s="109"/>
      <c r="H146" s="10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" customHeight="1" x14ac:dyDescent="0.3">
      <c r="A147" s="14"/>
      <c r="B147" s="14"/>
      <c r="C147" s="108"/>
      <c r="D147" s="109"/>
      <c r="E147" s="109"/>
      <c r="F147" s="109"/>
      <c r="G147" s="109"/>
      <c r="H147" s="10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" customHeight="1" x14ac:dyDescent="0.3">
      <c r="A148" s="14"/>
      <c r="B148" s="14"/>
      <c r="C148" s="108"/>
      <c r="D148" s="109"/>
      <c r="E148" s="109"/>
      <c r="F148" s="109"/>
      <c r="G148" s="109"/>
      <c r="H148" s="10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" customHeight="1" x14ac:dyDescent="0.3">
      <c r="A149" s="14"/>
      <c r="B149" s="14"/>
      <c r="C149" s="108"/>
      <c r="D149" s="109"/>
      <c r="E149" s="109"/>
      <c r="F149" s="109"/>
      <c r="G149" s="109"/>
      <c r="H149" s="10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" customHeight="1" x14ac:dyDescent="0.3">
      <c r="A150" s="14"/>
      <c r="B150" s="14"/>
      <c r="C150" s="108"/>
      <c r="D150" s="109"/>
      <c r="E150" s="109"/>
      <c r="F150" s="109"/>
      <c r="G150" s="109"/>
      <c r="H150" s="10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" customHeight="1" x14ac:dyDescent="0.3">
      <c r="A151" s="14"/>
      <c r="B151" s="14"/>
      <c r="C151" s="108"/>
      <c r="D151" s="109"/>
      <c r="E151" s="109"/>
      <c r="F151" s="109"/>
      <c r="G151" s="109"/>
      <c r="H151" s="10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" customHeight="1" x14ac:dyDescent="0.3">
      <c r="A152" s="14"/>
      <c r="B152" s="14"/>
      <c r="C152" s="108"/>
      <c r="D152" s="109"/>
      <c r="E152" s="109"/>
      <c r="F152" s="109"/>
      <c r="G152" s="109"/>
      <c r="H152" s="10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" customHeight="1" x14ac:dyDescent="0.3">
      <c r="A153" s="14"/>
      <c r="B153" s="14"/>
      <c r="C153" s="108"/>
      <c r="D153" s="109"/>
      <c r="E153" s="109"/>
      <c r="F153" s="109"/>
      <c r="G153" s="109"/>
      <c r="H153" s="10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" customHeight="1" x14ac:dyDescent="0.3">
      <c r="A154" s="14"/>
      <c r="B154" s="14"/>
      <c r="C154" s="108"/>
      <c r="D154" s="109"/>
      <c r="E154" s="109"/>
      <c r="F154" s="109"/>
      <c r="G154" s="109"/>
      <c r="H154" s="10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" customHeight="1" x14ac:dyDescent="0.3">
      <c r="A155" s="14"/>
      <c r="B155" s="14"/>
      <c r="C155" s="108"/>
      <c r="D155" s="109"/>
      <c r="E155" s="109"/>
      <c r="F155" s="109"/>
      <c r="G155" s="109"/>
      <c r="H155" s="10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" customHeight="1" x14ac:dyDescent="0.3">
      <c r="A156" s="14"/>
      <c r="B156" s="14"/>
      <c r="C156" s="108"/>
      <c r="D156" s="109"/>
      <c r="E156" s="109"/>
      <c r="F156" s="109"/>
      <c r="G156" s="109"/>
      <c r="H156" s="10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" customHeight="1" x14ac:dyDescent="0.3">
      <c r="A157" s="14"/>
      <c r="B157" s="14"/>
      <c r="C157" s="108"/>
      <c r="D157" s="109"/>
      <c r="E157" s="109"/>
      <c r="F157" s="109"/>
      <c r="G157" s="109"/>
      <c r="H157" s="10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" customHeight="1" x14ac:dyDescent="0.3">
      <c r="A158" s="14"/>
      <c r="B158" s="14"/>
      <c r="C158" s="108"/>
      <c r="D158" s="109"/>
      <c r="E158" s="109"/>
      <c r="F158" s="109"/>
      <c r="G158" s="109"/>
      <c r="H158" s="10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" customHeight="1" x14ac:dyDescent="0.3">
      <c r="A159" s="14"/>
      <c r="B159" s="14"/>
      <c r="C159" s="108"/>
      <c r="D159" s="109"/>
      <c r="E159" s="109"/>
      <c r="F159" s="109"/>
      <c r="G159" s="109"/>
      <c r="H159" s="10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" customHeight="1" x14ac:dyDescent="0.3">
      <c r="A160" s="14"/>
      <c r="B160" s="14"/>
      <c r="C160" s="108"/>
      <c r="D160" s="109"/>
      <c r="E160" s="109"/>
      <c r="F160" s="109"/>
      <c r="G160" s="109"/>
      <c r="H160" s="10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" customHeight="1" x14ac:dyDescent="0.3">
      <c r="A161" s="14"/>
      <c r="B161" s="14"/>
      <c r="C161" s="108"/>
      <c r="D161" s="109"/>
      <c r="E161" s="109"/>
      <c r="F161" s="109"/>
      <c r="G161" s="109"/>
      <c r="H161" s="10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" customHeight="1" x14ac:dyDescent="0.3">
      <c r="A162" s="14"/>
      <c r="B162" s="14"/>
      <c r="C162" s="108"/>
      <c r="D162" s="109"/>
      <c r="E162" s="109"/>
      <c r="F162" s="109"/>
      <c r="G162" s="109"/>
      <c r="H162" s="10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" customHeight="1" x14ac:dyDescent="0.3">
      <c r="A163" s="14"/>
      <c r="B163" s="14"/>
      <c r="C163" s="108"/>
      <c r="D163" s="109"/>
      <c r="E163" s="109"/>
      <c r="F163" s="109"/>
      <c r="G163" s="109"/>
      <c r="H163" s="10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" customHeight="1" x14ac:dyDescent="0.3">
      <c r="A164" s="14"/>
      <c r="B164" s="14"/>
      <c r="C164" s="108"/>
      <c r="D164" s="109"/>
      <c r="E164" s="109"/>
      <c r="F164" s="109"/>
      <c r="G164" s="109"/>
      <c r="H164" s="10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" customHeight="1" x14ac:dyDescent="0.3">
      <c r="A165" s="14"/>
      <c r="B165" s="14"/>
      <c r="C165" s="108"/>
      <c r="D165" s="109"/>
      <c r="E165" s="109"/>
      <c r="F165" s="109"/>
      <c r="G165" s="109"/>
      <c r="H165" s="10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" customHeight="1" x14ac:dyDescent="0.3">
      <c r="A166" s="14"/>
      <c r="B166" s="14"/>
      <c r="C166" s="108"/>
      <c r="D166" s="109"/>
      <c r="E166" s="109"/>
      <c r="F166" s="109"/>
      <c r="G166" s="109"/>
      <c r="H166" s="10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" customHeight="1" x14ac:dyDescent="0.3">
      <c r="A167" s="14"/>
      <c r="B167" s="14"/>
      <c r="C167" s="108"/>
      <c r="D167" s="109"/>
      <c r="E167" s="109"/>
      <c r="F167" s="109"/>
      <c r="G167" s="109"/>
      <c r="H167" s="10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" customHeight="1" x14ac:dyDescent="0.3">
      <c r="A168" s="14"/>
      <c r="B168" s="14"/>
      <c r="C168" s="108"/>
      <c r="D168" s="109"/>
      <c r="E168" s="109"/>
      <c r="F168" s="109"/>
      <c r="G168" s="109"/>
      <c r="H168" s="10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" customHeight="1" x14ac:dyDescent="0.3">
      <c r="A169" s="14"/>
      <c r="B169" s="14"/>
      <c r="C169" s="108"/>
      <c r="D169" s="109"/>
      <c r="E169" s="109"/>
      <c r="F169" s="109"/>
      <c r="G169" s="109"/>
      <c r="H169" s="10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" customHeight="1" x14ac:dyDescent="0.3">
      <c r="A170" s="14"/>
      <c r="B170" s="14"/>
      <c r="C170" s="108"/>
      <c r="D170" s="109"/>
      <c r="E170" s="109"/>
      <c r="F170" s="109"/>
      <c r="G170" s="109"/>
      <c r="H170" s="10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" customHeight="1" x14ac:dyDescent="0.3">
      <c r="A171" s="14"/>
      <c r="B171" s="14"/>
      <c r="C171" s="108"/>
      <c r="D171" s="109"/>
      <c r="E171" s="109"/>
      <c r="F171" s="109"/>
      <c r="G171" s="109"/>
      <c r="H171" s="10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" customHeight="1" x14ac:dyDescent="0.3">
      <c r="A172" s="14"/>
      <c r="B172" s="14"/>
      <c r="C172" s="108"/>
      <c r="D172" s="109"/>
      <c r="E172" s="109"/>
      <c r="F172" s="109"/>
      <c r="G172" s="109"/>
      <c r="H172" s="10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" customHeight="1" x14ac:dyDescent="0.3">
      <c r="A173" s="14"/>
      <c r="B173" s="14"/>
      <c r="C173" s="108"/>
      <c r="D173" s="109"/>
      <c r="E173" s="109"/>
      <c r="F173" s="109"/>
      <c r="G173" s="109"/>
      <c r="H173" s="10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" customHeight="1" x14ac:dyDescent="0.3">
      <c r="A174" s="14"/>
      <c r="B174" s="14"/>
      <c r="C174" s="108"/>
      <c r="D174" s="109"/>
      <c r="E174" s="109"/>
      <c r="F174" s="109"/>
      <c r="G174" s="109"/>
      <c r="H174" s="10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" customHeight="1" x14ac:dyDescent="0.3">
      <c r="A175" s="14"/>
      <c r="B175" s="14"/>
      <c r="C175" s="108"/>
      <c r="D175" s="109"/>
      <c r="E175" s="109"/>
      <c r="F175" s="109"/>
      <c r="G175" s="109"/>
      <c r="H175" s="10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" customHeight="1" x14ac:dyDescent="0.3">
      <c r="A176" s="14"/>
      <c r="B176" s="14"/>
      <c r="C176" s="108"/>
      <c r="D176" s="109"/>
      <c r="E176" s="109"/>
      <c r="F176" s="109"/>
      <c r="G176" s="109"/>
      <c r="H176" s="10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" customHeight="1" x14ac:dyDescent="0.3">
      <c r="A177" s="14"/>
      <c r="B177" s="14"/>
      <c r="C177" s="108"/>
      <c r="D177" s="109"/>
      <c r="E177" s="109"/>
      <c r="F177" s="109"/>
      <c r="G177" s="109"/>
      <c r="H177" s="10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" customHeight="1" x14ac:dyDescent="0.3">
      <c r="A178" s="14"/>
      <c r="B178" s="14"/>
      <c r="C178" s="108"/>
      <c r="D178" s="109"/>
      <c r="E178" s="109"/>
      <c r="F178" s="109"/>
      <c r="G178" s="109"/>
      <c r="H178" s="10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" customHeight="1" x14ac:dyDescent="0.3">
      <c r="A179" s="14"/>
      <c r="B179" s="14"/>
      <c r="C179" s="108"/>
      <c r="D179" s="109"/>
      <c r="E179" s="109"/>
      <c r="F179" s="109"/>
      <c r="G179" s="109"/>
      <c r="H179" s="10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" customHeight="1" x14ac:dyDescent="0.3">
      <c r="A180" s="14"/>
      <c r="B180" s="14"/>
      <c r="C180" s="108"/>
      <c r="D180" s="109"/>
      <c r="E180" s="109"/>
      <c r="F180" s="109"/>
      <c r="G180" s="109"/>
      <c r="H180" s="10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" customHeight="1" x14ac:dyDescent="0.3">
      <c r="A181" s="14"/>
      <c r="B181" s="14"/>
      <c r="C181" s="108"/>
      <c r="D181" s="109"/>
      <c r="E181" s="109"/>
      <c r="F181" s="109"/>
      <c r="G181" s="109"/>
      <c r="H181" s="10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" customHeight="1" x14ac:dyDescent="0.3">
      <c r="A182" s="14"/>
      <c r="B182" s="14"/>
      <c r="C182" s="108"/>
      <c r="D182" s="109"/>
      <c r="E182" s="109"/>
      <c r="F182" s="109"/>
      <c r="G182" s="109"/>
      <c r="H182" s="10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" customHeight="1" x14ac:dyDescent="0.3">
      <c r="A183" s="14"/>
      <c r="B183" s="14"/>
      <c r="C183" s="108"/>
      <c r="D183" s="109"/>
      <c r="E183" s="109"/>
      <c r="F183" s="109"/>
      <c r="G183" s="109"/>
      <c r="H183" s="10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" customHeight="1" x14ac:dyDescent="0.3">
      <c r="A184" s="14"/>
      <c r="B184" s="14"/>
      <c r="C184" s="108"/>
      <c r="D184" s="109"/>
      <c r="E184" s="109"/>
      <c r="F184" s="109"/>
      <c r="G184" s="109"/>
      <c r="H184" s="10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" customHeight="1" x14ac:dyDescent="0.3">
      <c r="A185" s="14"/>
      <c r="B185" s="14"/>
      <c r="C185" s="108"/>
      <c r="D185" s="109"/>
      <c r="E185" s="109"/>
      <c r="F185" s="109"/>
      <c r="G185" s="109"/>
      <c r="H185" s="10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" customHeight="1" x14ac:dyDescent="0.3">
      <c r="A186" s="14"/>
      <c r="B186" s="14"/>
      <c r="C186" s="108"/>
      <c r="D186" s="109"/>
      <c r="E186" s="109"/>
      <c r="F186" s="109"/>
      <c r="G186" s="109"/>
      <c r="H186" s="10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" customHeight="1" x14ac:dyDescent="0.3">
      <c r="A187" s="14"/>
      <c r="B187" s="14"/>
      <c r="C187" s="108"/>
      <c r="D187" s="109"/>
      <c r="E187" s="109"/>
      <c r="F187" s="109"/>
      <c r="G187" s="109"/>
      <c r="H187" s="10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3">
      <c r="A188" s="14"/>
      <c r="B188" s="14"/>
      <c r="C188" s="108"/>
      <c r="D188" s="109"/>
      <c r="E188" s="109"/>
      <c r="F188" s="109"/>
      <c r="G188" s="109"/>
      <c r="H188" s="10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" customHeight="1" x14ac:dyDescent="0.3">
      <c r="A189" s="14"/>
      <c r="B189" s="14"/>
      <c r="C189" s="108"/>
      <c r="D189" s="109"/>
      <c r="E189" s="109"/>
      <c r="F189" s="109"/>
      <c r="G189" s="109"/>
      <c r="H189" s="10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" customHeight="1" x14ac:dyDescent="0.3">
      <c r="A190" s="14"/>
      <c r="B190" s="14"/>
      <c r="C190" s="108"/>
      <c r="D190" s="109"/>
      <c r="E190" s="109"/>
      <c r="F190" s="109"/>
      <c r="G190" s="109"/>
      <c r="H190" s="10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" customHeight="1" x14ac:dyDescent="0.3">
      <c r="A191" s="14"/>
      <c r="B191" s="14"/>
      <c r="C191" s="108"/>
      <c r="D191" s="109"/>
      <c r="E191" s="109"/>
      <c r="F191" s="109"/>
      <c r="G191" s="109"/>
      <c r="H191" s="10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" customHeight="1" x14ac:dyDescent="0.3">
      <c r="A192" s="14"/>
      <c r="B192" s="14"/>
      <c r="C192" s="108"/>
      <c r="D192" s="109"/>
      <c r="E192" s="109"/>
      <c r="F192" s="109"/>
      <c r="G192" s="109"/>
      <c r="H192" s="10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" customHeight="1" x14ac:dyDescent="0.3">
      <c r="A193" s="14"/>
      <c r="B193" s="14"/>
      <c r="C193" s="108"/>
      <c r="D193" s="109"/>
      <c r="E193" s="109"/>
      <c r="F193" s="109"/>
      <c r="G193" s="109"/>
      <c r="H193" s="10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" customHeight="1" x14ac:dyDescent="0.3">
      <c r="A194" s="14"/>
      <c r="B194" s="14"/>
      <c r="C194" s="108"/>
      <c r="D194" s="109"/>
      <c r="E194" s="109"/>
      <c r="F194" s="109"/>
      <c r="G194" s="109"/>
      <c r="H194" s="10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" customHeight="1" x14ac:dyDescent="0.3">
      <c r="A195" s="14"/>
      <c r="B195" s="14"/>
      <c r="C195" s="108"/>
      <c r="D195" s="109"/>
      <c r="E195" s="109"/>
      <c r="F195" s="109"/>
      <c r="G195" s="109"/>
      <c r="H195" s="10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" customHeight="1" x14ac:dyDescent="0.3">
      <c r="A196" s="14"/>
      <c r="B196" s="14"/>
      <c r="C196" s="108"/>
      <c r="D196" s="109"/>
      <c r="E196" s="109"/>
      <c r="F196" s="109"/>
      <c r="G196" s="109"/>
      <c r="H196" s="10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" customHeight="1" x14ac:dyDescent="0.3">
      <c r="A197" s="14"/>
      <c r="B197" s="14"/>
      <c r="C197" s="108"/>
      <c r="D197" s="109"/>
      <c r="E197" s="109"/>
      <c r="F197" s="109"/>
      <c r="G197" s="109"/>
      <c r="H197" s="10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" customHeight="1" x14ac:dyDescent="0.3">
      <c r="A198" s="14"/>
      <c r="B198" s="14"/>
      <c r="C198" s="108"/>
      <c r="D198" s="109"/>
      <c r="E198" s="109"/>
      <c r="F198" s="109"/>
      <c r="G198" s="109"/>
      <c r="H198" s="10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" customHeight="1" x14ac:dyDescent="0.3">
      <c r="A199" s="14"/>
      <c r="B199" s="14"/>
      <c r="C199" s="108"/>
      <c r="D199" s="109"/>
      <c r="E199" s="109"/>
      <c r="F199" s="109"/>
      <c r="G199" s="109"/>
      <c r="H199" s="10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" customHeight="1" x14ac:dyDescent="0.3">
      <c r="A200" s="14"/>
      <c r="B200" s="14"/>
      <c r="C200" s="108"/>
      <c r="D200" s="109"/>
      <c r="E200" s="109"/>
      <c r="F200" s="109"/>
      <c r="G200" s="109"/>
      <c r="H200" s="10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" customHeight="1" x14ac:dyDescent="0.3">
      <c r="A201" s="14"/>
      <c r="B201" s="14"/>
      <c r="C201" s="108"/>
      <c r="D201" s="109"/>
      <c r="E201" s="109"/>
      <c r="F201" s="109"/>
      <c r="G201" s="109"/>
      <c r="H201" s="10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" customHeight="1" x14ac:dyDescent="0.3">
      <c r="A202" s="14"/>
      <c r="B202" s="14"/>
      <c r="C202" s="108"/>
      <c r="D202" s="109"/>
      <c r="E202" s="109"/>
      <c r="F202" s="109"/>
      <c r="G202" s="109"/>
      <c r="H202" s="10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" customHeight="1" x14ac:dyDescent="0.3">
      <c r="A203" s="14"/>
      <c r="B203" s="14"/>
      <c r="C203" s="108"/>
      <c r="D203" s="109"/>
      <c r="E203" s="109"/>
      <c r="F203" s="109"/>
      <c r="G203" s="109"/>
      <c r="H203" s="10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" customHeight="1" x14ac:dyDescent="0.3">
      <c r="A204" s="14"/>
      <c r="B204" s="14"/>
      <c r="C204" s="108"/>
      <c r="D204" s="109"/>
      <c r="E204" s="109"/>
      <c r="F204" s="109"/>
      <c r="G204" s="109"/>
      <c r="H204" s="10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" customHeight="1" x14ac:dyDescent="0.3">
      <c r="A205" s="14"/>
      <c r="B205" s="14"/>
      <c r="C205" s="108"/>
      <c r="D205" s="109"/>
      <c r="E205" s="109"/>
      <c r="F205" s="109"/>
      <c r="G205" s="109"/>
      <c r="H205" s="10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" customHeight="1" x14ac:dyDescent="0.3">
      <c r="A206" s="14"/>
      <c r="B206" s="14"/>
      <c r="C206" s="108"/>
      <c r="D206" s="109"/>
      <c r="E206" s="109"/>
      <c r="F206" s="109"/>
      <c r="G206" s="109"/>
      <c r="H206" s="10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" customHeight="1" x14ac:dyDescent="0.3">
      <c r="A207" s="14"/>
      <c r="B207" s="14"/>
      <c r="C207" s="108"/>
      <c r="D207" s="109"/>
      <c r="E207" s="109"/>
      <c r="F207" s="109"/>
      <c r="G207" s="109"/>
      <c r="H207" s="10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" customHeight="1" x14ac:dyDescent="0.3">
      <c r="A208" s="14"/>
      <c r="B208" s="14"/>
      <c r="C208" s="108"/>
      <c r="D208" s="109"/>
      <c r="E208" s="109"/>
      <c r="F208" s="109"/>
      <c r="G208" s="109"/>
      <c r="H208" s="10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" customHeight="1" x14ac:dyDescent="0.3">
      <c r="A209" s="14"/>
      <c r="B209" s="14"/>
      <c r="C209" s="108"/>
      <c r="D209" s="109"/>
      <c r="E209" s="109"/>
      <c r="F209" s="109"/>
      <c r="G209" s="109"/>
      <c r="H209" s="10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" customHeight="1" x14ac:dyDescent="0.3">
      <c r="A210" s="14"/>
      <c r="B210" s="14"/>
      <c r="C210" s="108"/>
      <c r="D210" s="109"/>
      <c r="E210" s="109"/>
      <c r="F210" s="109"/>
      <c r="G210" s="109"/>
      <c r="H210" s="10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" customHeight="1" x14ac:dyDescent="0.3">
      <c r="A211" s="14"/>
      <c r="B211" s="14"/>
      <c r="C211" s="108"/>
      <c r="D211" s="109"/>
      <c r="E211" s="109"/>
      <c r="F211" s="109"/>
      <c r="G211" s="109"/>
      <c r="H211" s="10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" customHeight="1" x14ac:dyDescent="0.3">
      <c r="A212" s="14"/>
      <c r="B212" s="14"/>
      <c r="C212" s="108"/>
      <c r="D212" s="109"/>
      <c r="E212" s="109"/>
      <c r="F212" s="109"/>
      <c r="G212" s="109"/>
      <c r="H212" s="10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" customHeight="1" x14ac:dyDescent="0.3">
      <c r="A213" s="14"/>
      <c r="B213" s="14"/>
      <c r="C213" s="108"/>
      <c r="D213" s="109"/>
      <c r="E213" s="109"/>
      <c r="F213" s="109"/>
      <c r="G213" s="109"/>
      <c r="H213" s="10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" customHeight="1" x14ac:dyDescent="0.3">
      <c r="A214" s="14"/>
      <c r="B214" s="14"/>
      <c r="C214" s="108"/>
      <c r="D214" s="109"/>
      <c r="E214" s="109"/>
      <c r="F214" s="109"/>
      <c r="G214" s="109"/>
      <c r="H214" s="10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" customHeight="1" x14ac:dyDescent="0.3">
      <c r="A215" s="14"/>
      <c r="B215" s="14"/>
      <c r="C215" s="108"/>
      <c r="D215" s="109"/>
      <c r="E215" s="109"/>
      <c r="F215" s="109"/>
      <c r="G215" s="109"/>
      <c r="H215" s="10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" customHeight="1" x14ac:dyDescent="0.3">
      <c r="A216" s="14"/>
      <c r="B216" s="14"/>
      <c r="C216" s="108"/>
      <c r="D216" s="109"/>
      <c r="E216" s="109"/>
      <c r="F216" s="109"/>
      <c r="G216" s="109"/>
      <c r="H216" s="10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" customHeight="1" x14ac:dyDescent="0.3">
      <c r="A217" s="14"/>
      <c r="B217" s="14"/>
      <c r="C217" s="108"/>
      <c r="D217" s="109"/>
      <c r="E217" s="109"/>
      <c r="F217" s="109"/>
      <c r="G217" s="109"/>
      <c r="H217" s="10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" customHeight="1" x14ac:dyDescent="0.3">
      <c r="A218" s="14"/>
      <c r="B218" s="14"/>
      <c r="C218" s="108"/>
      <c r="D218" s="109"/>
      <c r="E218" s="109"/>
      <c r="F218" s="109"/>
      <c r="G218" s="109"/>
      <c r="H218" s="10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" customHeight="1" x14ac:dyDescent="0.3">
      <c r="A219" s="14"/>
      <c r="B219" s="14"/>
      <c r="C219" s="108"/>
      <c r="D219" s="109"/>
      <c r="E219" s="109"/>
      <c r="F219" s="109"/>
      <c r="G219" s="109"/>
      <c r="H219" s="10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" customHeight="1" x14ac:dyDescent="0.3">
      <c r="A220" s="14"/>
      <c r="B220" s="14"/>
      <c r="C220" s="108"/>
      <c r="D220" s="109"/>
      <c r="E220" s="109"/>
      <c r="F220" s="109"/>
      <c r="G220" s="109"/>
      <c r="H220" s="10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" customHeight="1" x14ac:dyDescent="0.3">
      <c r="A221" s="14"/>
      <c r="B221" s="14"/>
      <c r="C221" s="108"/>
      <c r="D221" s="109"/>
      <c r="E221" s="109"/>
      <c r="F221" s="109"/>
      <c r="G221" s="109"/>
      <c r="H221" s="10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" customHeight="1" x14ac:dyDescent="0.3">
      <c r="A222" s="14"/>
      <c r="B222" s="14"/>
      <c r="C222" s="108"/>
      <c r="D222" s="109"/>
      <c r="E222" s="109"/>
      <c r="F222" s="109"/>
      <c r="G222" s="109"/>
      <c r="H222" s="10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" customHeight="1" x14ac:dyDescent="0.3">
      <c r="A223" s="14"/>
      <c r="B223" s="14"/>
      <c r="C223" s="108"/>
      <c r="D223" s="109"/>
      <c r="E223" s="109"/>
      <c r="F223" s="109"/>
      <c r="G223" s="109"/>
      <c r="H223" s="10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" customHeight="1" x14ac:dyDescent="0.3">
      <c r="A224" s="14"/>
      <c r="B224" s="14"/>
      <c r="C224" s="108"/>
      <c r="D224" s="109"/>
      <c r="E224" s="109"/>
      <c r="F224" s="109"/>
      <c r="G224" s="109"/>
      <c r="H224" s="10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" customHeight="1" x14ac:dyDescent="0.3">
      <c r="A225" s="14"/>
      <c r="B225" s="14"/>
      <c r="C225" s="108"/>
      <c r="D225" s="109"/>
      <c r="E225" s="109"/>
      <c r="F225" s="109"/>
      <c r="G225" s="109"/>
      <c r="H225" s="10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" customHeight="1" x14ac:dyDescent="0.3">
      <c r="A226" s="14"/>
      <c r="B226" s="14"/>
      <c r="C226" s="108"/>
      <c r="D226" s="109"/>
      <c r="E226" s="109"/>
      <c r="F226" s="109"/>
      <c r="G226" s="109"/>
      <c r="H226" s="10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" customHeight="1" x14ac:dyDescent="0.3">
      <c r="A227" s="14"/>
      <c r="B227" s="14"/>
      <c r="C227" s="108"/>
      <c r="D227" s="109"/>
      <c r="E227" s="109"/>
      <c r="F227" s="109"/>
      <c r="G227" s="109"/>
      <c r="H227" s="10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" customHeight="1" x14ac:dyDescent="0.3">
      <c r="A228" s="14"/>
      <c r="B228" s="14"/>
      <c r="C228" s="108"/>
      <c r="D228" s="109"/>
      <c r="E228" s="109"/>
      <c r="F228" s="109"/>
      <c r="G228" s="109"/>
      <c r="H228" s="10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" customHeight="1" x14ac:dyDescent="0.3">
      <c r="A229" s="14"/>
      <c r="B229" s="14"/>
      <c r="C229" s="108"/>
      <c r="D229" s="109"/>
      <c r="E229" s="109"/>
      <c r="F229" s="109"/>
      <c r="G229" s="109"/>
      <c r="H229" s="10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" customHeight="1" x14ac:dyDescent="0.3">
      <c r="A230" s="14"/>
      <c r="B230" s="14"/>
      <c r="C230" s="108"/>
      <c r="D230" s="109"/>
      <c r="E230" s="109"/>
      <c r="F230" s="109"/>
      <c r="G230" s="109"/>
      <c r="H230" s="10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" customHeight="1" x14ac:dyDescent="0.3">
      <c r="A231" s="14"/>
      <c r="B231" s="14"/>
      <c r="C231" s="108"/>
      <c r="D231" s="109"/>
      <c r="E231" s="109"/>
      <c r="F231" s="109"/>
      <c r="G231" s="109"/>
      <c r="H231" s="10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" customHeight="1" x14ac:dyDescent="0.3">
      <c r="A232" s="14"/>
      <c r="B232" s="14"/>
      <c r="C232" s="108"/>
      <c r="D232" s="109"/>
      <c r="E232" s="109"/>
      <c r="F232" s="109"/>
      <c r="G232" s="109"/>
      <c r="H232" s="10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" customHeight="1" x14ac:dyDescent="0.3">
      <c r="A233" s="14"/>
      <c r="B233" s="14"/>
      <c r="C233" s="108"/>
      <c r="D233" s="109"/>
      <c r="E233" s="109"/>
      <c r="F233" s="109"/>
      <c r="G233" s="109"/>
      <c r="H233" s="10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" customHeight="1" x14ac:dyDescent="0.3">
      <c r="A234" s="14"/>
      <c r="B234" s="14"/>
      <c r="C234" s="108"/>
      <c r="D234" s="109"/>
      <c r="E234" s="109"/>
      <c r="F234" s="109"/>
      <c r="G234" s="109"/>
      <c r="H234" s="10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" customHeight="1" x14ac:dyDescent="0.3">
      <c r="A235" s="14"/>
      <c r="B235" s="14"/>
      <c r="C235" s="108"/>
      <c r="D235" s="109"/>
      <c r="E235" s="109"/>
      <c r="F235" s="109"/>
      <c r="G235" s="109"/>
      <c r="H235" s="10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" customHeight="1" x14ac:dyDescent="0.3">
      <c r="A236" s="14"/>
      <c r="B236" s="14"/>
      <c r="C236" s="108"/>
      <c r="D236" s="109"/>
      <c r="E236" s="109"/>
      <c r="F236" s="109"/>
      <c r="G236" s="109"/>
      <c r="H236" s="10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" customHeight="1" x14ac:dyDescent="0.3">
      <c r="A237" s="14"/>
      <c r="B237" s="14"/>
      <c r="C237" s="108"/>
      <c r="D237" s="109"/>
      <c r="E237" s="109"/>
      <c r="F237" s="109"/>
      <c r="G237" s="109"/>
      <c r="H237" s="10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" customHeight="1" x14ac:dyDescent="0.3">
      <c r="A238" s="14"/>
      <c r="B238" s="14"/>
      <c r="C238" s="108"/>
      <c r="D238" s="109"/>
      <c r="E238" s="109"/>
      <c r="F238" s="109"/>
      <c r="G238" s="109"/>
      <c r="H238" s="10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" customHeight="1" x14ac:dyDescent="0.3">
      <c r="A239" s="14"/>
      <c r="B239" s="14"/>
      <c r="C239" s="108"/>
      <c r="D239" s="109"/>
      <c r="E239" s="109"/>
      <c r="F239" s="109"/>
      <c r="G239" s="109"/>
      <c r="H239" s="10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" customHeight="1" x14ac:dyDescent="0.3">
      <c r="A240" s="14"/>
      <c r="B240" s="14"/>
      <c r="C240" s="108"/>
      <c r="D240" s="109"/>
      <c r="E240" s="109"/>
      <c r="F240" s="109"/>
      <c r="G240" s="109"/>
      <c r="H240" s="10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" customHeight="1" x14ac:dyDescent="0.3">
      <c r="A241" s="14"/>
      <c r="B241" s="14"/>
      <c r="C241" s="108"/>
      <c r="D241" s="109"/>
      <c r="E241" s="109"/>
      <c r="F241" s="109"/>
      <c r="G241" s="109"/>
      <c r="H241" s="10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" customHeight="1" x14ac:dyDescent="0.3">
      <c r="A242" s="14"/>
      <c r="B242" s="14"/>
      <c r="C242" s="108"/>
      <c r="D242" s="109"/>
      <c r="E242" s="109"/>
      <c r="F242" s="109"/>
      <c r="G242" s="109"/>
      <c r="H242" s="10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" customHeight="1" x14ac:dyDescent="0.3">
      <c r="A243" s="14"/>
      <c r="B243" s="14"/>
      <c r="C243" s="108"/>
      <c r="D243" s="109"/>
      <c r="E243" s="109"/>
      <c r="F243" s="109"/>
      <c r="G243" s="109"/>
      <c r="H243" s="10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" customHeight="1" x14ac:dyDescent="0.3">
      <c r="A244" s="14"/>
      <c r="B244" s="14"/>
      <c r="C244" s="108"/>
      <c r="D244" s="109"/>
      <c r="E244" s="109"/>
      <c r="F244" s="109"/>
      <c r="G244" s="109"/>
      <c r="H244" s="10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" customHeight="1" x14ac:dyDescent="0.3">
      <c r="A245" s="14"/>
      <c r="B245" s="14"/>
      <c r="C245" s="108"/>
      <c r="D245" s="109"/>
      <c r="E245" s="109"/>
      <c r="F245" s="109"/>
      <c r="G245" s="109"/>
      <c r="H245" s="10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" customHeight="1" x14ac:dyDescent="0.3">
      <c r="A246" s="14"/>
      <c r="B246" s="14"/>
      <c r="C246" s="108"/>
      <c r="D246" s="109"/>
      <c r="E246" s="109"/>
      <c r="F246" s="109"/>
      <c r="G246" s="109"/>
      <c r="H246" s="10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" customHeight="1" x14ac:dyDescent="0.3">
      <c r="A247" s="14"/>
      <c r="B247" s="14"/>
      <c r="C247" s="108"/>
      <c r="D247" s="109"/>
      <c r="E247" s="109"/>
      <c r="F247" s="109"/>
      <c r="G247" s="109"/>
      <c r="H247" s="10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" customHeight="1" x14ac:dyDescent="0.3">
      <c r="A248" s="14"/>
      <c r="B248" s="14"/>
      <c r="C248" s="108"/>
      <c r="D248" s="109"/>
      <c r="E248" s="109"/>
      <c r="F248" s="109"/>
      <c r="G248" s="109"/>
      <c r="H248" s="10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" customHeight="1" x14ac:dyDescent="0.3">
      <c r="A249" s="14"/>
      <c r="B249" s="14"/>
      <c r="C249" s="108"/>
      <c r="D249" s="109"/>
      <c r="E249" s="109"/>
      <c r="F249" s="109"/>
      <c r="G249" s="109"/>
      <c r="H249" s="10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" customHeight="1" x14ac:dyDescent="0.3">
      <c r="A250" s="14"/>
      <c r="B250" s="14"/>
      <c r="C250" s="108"/>
      <c r="D250" s="109"/>
      <c r="E250" s="109"/>
      <c r="F250" s="109"/>
      <c r="G250" s="109"/>
      <c r="H250" s="10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" customHeight="1" x14ac:dyDescent="0.3">
      <c r="A251" s="14"/>
      <c r="B251" s="14"/>
      <c r="C251" s="108"/>
      <c r="D251" s="109"/>
      <c r="E251" s="109"/>
      <c r="F251" s="109"/>
      <c r="G251" s="109"/>
      <c r="H251" s="10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" customHeight="1" x14ac:dyDescent="0.3">
      <c r="A252" s="14"/>
      <c r="B252" s="14"/>
      <c r="C252" s="108"/>
      <c r="D252" s="109"/>
      <c r="E252" s="109"/>
      <c r="F252" s="109"/>
      <c r="G252" s="109"/>
      <c r="H252" s="10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" customHeight="1" x14ac:dyDescent="0.3">
      <c r="A253" s="14"/>
      <c r="B253" s="14"/>
      <c r="C253" s="108"/>
      <c r="D253" s="109"/>
      <c r="E253" s="109"/>
      <c r="F253" s="109"/>
      <c r="G253" s="109"/>
      <c r="H253" s="10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" customHeight="1" x14ac:dyDescent="0.3">
      <c r="A254" s="14"/>
      <c r="B254" s="14"/>
      <c r="C254" s="108"/>
      <c r="D254" s="109"/>
      <c r="E254" s="109"/>
      <c r="F254" s="109"/>
      <c r="G254" s="109"/>
      <c r="H254" s="10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" customHeight="1" x14ac:dyDescent="0.3">
      <c r="A255" s="14"/>
      <c r="B255" s="14"/>
      <c r="C255" s="108"/>
      <c r="D255" s="109"/>
      <c r="E255" s="109"/>
      <c r="F255" s="109"/>
      <c r="G255" s="109"/>
      <c r="H255" s="10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" customHeight="1" x14ac:dyDescent="0.3">
      <c r="A256" s="14"/>
      <c r="B256" s="14"/>
      <c r="C256" s="108"/>
      <c r="D256" s="109"/>
      <c r="E256" s="109"/>
      <c r="F256" s="109"/>
      <c r="G256" s="109"/>
      <c r="H256" s="10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" customHeight="1" x14ac:dyDescent="0.3">
      <c r="A257" s="14"/>
      <c r="B257" s="14"/>
      <c r="C257" s="108"/>
      <c r="D257" s="109"/>
      <c r="E257" s="109"/>
      <c r="F257" s="109"/>
      <c r="G257" s="109"/>
      <c r="H257" s="10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" customHeight="1" x14ac:dyDescent="0.3">
      <c r="A258" s="14"/>
      <c r="B258" s="14"/>
      <c r="C258" s="108"/>
      <c r="D258" s="109"/>
      <c r="E258" s="109"/>
      <c r="F258" s="109"/>
      <c r="G258" s="109"/>
      <c r="H258" s="10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" customHeight="1" x14ac:dyDescent="0.3">
      <c r="A259" s="14"/>
      <c r="B259" s="14"/>
      <c r="C259" s="108"/>
      <c r="D259" s="109"/>
      <c r="E259" s="109"/>
      <c r="F259" s="109"/>
      <c r="G259" s="109"/>
      <c r="H259" s="10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" customHeight="1" x14ac:dyDescent="0.3">
      <c r="A260" s="14"/>
      <c r="B260" s="14"/>
      <c r="C260" s="108"/>
      <c r="D260" s="109"/>
      <c r="E260" s="109"/>
      <c r="F260" s="109"/>
      <c r="G260" s="109"/>
      <c r="H260" s="10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" customHeight="1" x14ac:dyDescent="0.3">
      <c r="A261" s="14"/>
      <c r="B261" s="14"/>
      <c r="C261" s="108"/>
      <c r="D261" s="109"/>
      <c r="E261" s="109"/>
      <c r="F261" s="109"/>
      <c r="G261" s="109"/>
      <c r="H261" s="10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" customHeight="1" x14ac:dyDescent="0.3">
      <c r="A262" s="14"/>
      <c r="B262" s="14"/>
      <c r="C262" s="108"/>
      <c r="D262" s="109"/>
      <c r="E262" s="109"/>
      <c r="F262" s="109"/>
      <c r="G262" s="109"/>
      <c r="H262" s="109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" customHeight="1" x14ac:dyDescent="0.3">
      <c r="A263" s="14"/>
      <c r="B263" s="14"/>
      <c r="C263" s="108"/>
      <c r="D263" s="109"/>
      <c r="E263" s="109"/>
      <c r="F263" s="109"/>
      <c r="G263" s="109"/>
      <c r="H263" s="109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" customHeight="1" x14ac:dyDescent="0.3">
      <c r="A264" s="14"/>
      <c r="B264" s="14"/>
      <c r="C264" s="108"/>
      <c r="D264" s="109"/>
      <c r="E264" s="109"/>
      <c r="F264" s="109"/>
      <c r="G264" s="109"/>
      <c r="H264" s="109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" customHeight="1" x14ac:dyDescent="0.3">
      <c r="A265" s="14"/>
      <c r="B265" s="14"/>
      <c r="C265" s="108"/>
      <c r="D265" s="109"/>
      <c r="E265" s="109"/>
      <c r="F265" s="109"/>
      <c r="G265" s="109"/>
      <c r="H265" s="109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" customHeight="1" x14ac:dyDescent="0.3">
      <c r="A266" s="14"/>
      <c r="B266" s="14"/>
      <c r="C266" s="108"/>
      <c r="D266" s="109"/>
      <c r="E266" s="109"/>
      <c r="F266" s="109"/>
      <c r="G266" s="109"/>
      <c r="H266" s="109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" customHeight="1" x14ac:dyDescent="0.3">
      <c r="A267" s="14"/>
      <c r="B267" s="14"/>
      <c r="C267" s="108"/>
      <c r="D267" s="109"/>
      <c r="E267" s="109"/>
      <c r="F267" s="109"/>
      <c r="G267" s="109"/>
      <c r="H267" s="109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" customHeight="1" x14ac:dyDescent="0.3">
      <c r="A268" s="14"/>
      <c r="B268" s="14"/>
      <c r="C268" s="108"/>
      <c r="D268" s="109"/>
      <c r="E268" s="109"/>
      <c r="F268" s="109"/>
      <c r="G268" s="109"/>
      <c r="H268" s="109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" customHeight="1" x14ac:dyDescent="0.3">
      <c r="A269" s="14"/>
      <c r="B269" s="14"/>
      <c r="C269" s="108"/>
      <c r="D269" s="109"/>
      <c r="E269" s="109"/>
      <c r="F269" s="109"/>
      <c r="G269" s="109"/>
      <c r="H269" s="109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" customHeight="1" x14ac:dyDescent="0.3">
      <c r="A270" s="14"/>
      <c r="B270" s="14"/>
      <c r="C270" s="108"/>
      <c r="D270" s="109"/>
      <c r="E270" s="109"/>
      <c r="F270" s="109"/>
      <c r="G270" s="109"/>
      <c r="H270" s="109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" customHeight="1" x14ac:dyDescent="0.3">
      <c r="A271" s="14"/>
      <c r="B271" s="14"/>
      <c r="C271" s="108"/>
      <c r="D271" s="109"/>
      <c r="E271" s="109"/>
      <c r="F271" s="109"/>
      <c r="G271" s="109"/>
      <c r="H271" s="109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" customHeight="1" x14ac:dyDescent="0.3">
      <c r="A272" s="14"/>
      <c r="B272" s="14"/>
      <c r="C272" s="108"/>
      <c r="D272" s="109"/>
      <c r="E272" s="109"/>
      <c r="F272" s="109"/>
      <c r="G272" s="109"/>
      <c r="H272" s="109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" customHeight="1" x14ac:dyDescent="0.3">
      <c r="A273" s="14"/>
      <c r="B273" s="14"/>
      <c r="C273" s="108"/>
      <c r="D273" s="109"/>
      <c r="E273" s="109"/>
      <c r="F273" s="109"/>
      <c r="G273" s="109"/>
      <c r="H273" s="109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" customHeight="1" x14ac:dyDescent="0.3">
      <c r="A274" s="14"/>
      <c r="B274" s="14"/>
      <c r="C274" s="108"/>
      <c r="D274" s="109"/>
      <c r="E274" s="109"/>
      <c r="F274" s="109"/>
      <c r="G274" s="109"/>
      <c r="H274" s="109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" customHeight="1" x14ac:dyDescent="0.3">
      <c r="A275" s="14"/>
      <c r="B275" s="14"/>
      <c r="C275" s="108"/>
      <c r="D275" s="109"/>
      <c r="E275" s="109"/>
      <c r="F275" s="109"/>
      <c r="G275" s="109"/>
      <c r="H275" s="109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" customHeight="1" x14ac:dyDescent="0.3">
      <c r="A276" s="14"/>
      <c r="B276" s="14"/>
      <c r="C276" s="108"/>
      <c r="D276" s="109"/>
      <c r="E276" s="109"/>
      <c r="F276" s="109"/>
      <c r="G276" s="109"/>
      <c r="H276" s="109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" customHeight="1" x14ac:dyDescent="0.3">
      <c r="A277" s="14"/>
      <c r="B277" s="14"/>
      <c r="C277" s="108"/>
      <c r="D277" s="109"/>
      <c r="E277" s="109"/>
      <c r="F277" s="109"/>
      <c r="G277" s="109"/>
      <c r="H277" s="109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" customHeight="1" x14ac:dyDescent="0.3">
      <c r="A278" s="14"/>
      <c r="B278" s="14"/>
      <c r="C278" s="108"/>
      <c r="D278" s="109"/>
      <c r="E278" s="109"/>
      <c r="F278" s="109"/>
      <c r="G278" s="109"/>
      <c r="H278" s="109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" customHeight="1" x14ac:dyDescent="0.3">
      <c r="A279" s="14"/>
      <c r="B279" s="14"/>
      <c r="C279" s="108"/>
      <c r="D279" s="109"/>
      <c r="E279" s="109"/>
      <c r="F279" s="109"/>
      <c r="G279" s="109"/>
      <c r="H279" s="109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" customHeight="1" x14ac:dyDescent="0.3">
      <c r="A280" s="14"/>
      <c r="B280" s="14"/>
      <c r="C280" s="108"/>
      <c r="D280" s="109"/>
      <c r="E280" s="109"/>
      <c r="F280" s="109"/>
      <c r="G280" s="109"/>
      <c r="H280" s="10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" customHeight="1" x14ac:dyDescent="0.3">
      <c r="A281" s="14"/>
      <c r="B281" s="14"/>
      <c r="C281" s="108"/>
      <c r="D281" s="109"/>
      <c r="E281" s="109"/>
      <c r="F281" s="109"/>
      <c r="G281" s="109"/>
      <c r="H281" s="109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" customHeight="1" x14ac:dyDescent="0.3">
      <c r="A282" s="14"/>
      <c r="B282" s="14"/>
      <c r="C282" s="108"/>
      <c r="D282" s="109"/>
      <c r="E282" s="109"/>
      <c r="F282" s="109"/>
      <c r="G282" s="109"/>
      <c r="H282" s="109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" customHeight="1" x14ac:dyDescent="0.3">
      <c r="A283" s="14"/>
      <c r="B283" s="14"/>
      <c r="C283" s="108"/>
      <c r="D283" s="109"/>
      <c r="E283" s="109"/>
      <c r="F283" s="109"/>
      <c r="G283" s="109"/>
      <c r="H283" s="109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" customHeight="1" x14ac:dyDescent="0.3">
      <c r="A284" s="14"/>
      <c r="B284" s="14"/>
      <c r="C284" s="108"/>
      <c r="D284" s="109"/>
      <c r="E284" s="109"/>
      <c r="F284" s="109"/>
      <c r="G284" s="109"/>
      <c r="H284" s="109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" customHeight="1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" customHeight="1" x14ac:dyDescent="0.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" customHeight="1" x14ac:dyDescent="0.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" customHeight="1" x14ac:dyDescent="0.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" customHeight="1" x14ac:dyDescent="0.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" customHeight="1" x14ac:dyDescent="0.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" customHeight="1" x14ac:dyDescent="0.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" customHeight="1" x14ac:dyDescent="0.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" customHeight="1" x14ac:dyDescent="0.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" customHeight="1" x14ac:dyDescent="0.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" customHeight="1" x14ac:dyDescent="0.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" customHeight="1" x14ac:dyDescent="0.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" customHeight="1" x14ac:dyDescent="0.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" customHeight="1" x14ac:dyDescent="0.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" customHeight="1" x14ac:dyDescent="0.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" customHeight="1" x14ac:dyDescent="0.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G2:H2"/>
    <mergeCell ref="A4:E4"/>
    <mergeCell ref="F4:H4"/>
    <mergeCell ref="E10:H21"/>
    <mergeCell ref="A14:C15"/>
  </mergeCells>
  <conditionalFormatting sqref="A25:H84">
    <cfRule type="expression" dxfId="5" priority="1" stopIfTrue="1">
      <formula>ISERROR(A25)</formula>
    </cfRule>
  </conditionalFormatting>
  <conditionalFormatting sqref="A25:H84">
    <cfRule type="expression" dxfId="4" priority="2" stopIfTrue="1">
      <formula>MOD(ROW(),2)=1</formula>
    </cfRule>
  </conditionalFormatting>
  <conditionalFormatting sqref="H6">
    <cfRule type="cellIs" dxfId="3" priority="3" operator="greaterThan">
      <formula>"H7"</formula>
    </cfRule>
  </conditionalFormatting>
  <conditionalFormatting sqref="H6">
    <cfRule type="cellIs" dxfId="2" priority="4" operator="greaterThan">
      <formula>"H7"</formula>
    </cfRule>
  </conditionalFormatting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defaultColWidth="14.3984375" defaultRowHeight="15" customHeight="1" x14ac:dyDescent="0.3"/>
  <cols>
    <col min="1" max="1" width="32.296875" customWidth="1"/>
    <col min="2" max="2" width="14.3984375" customWidth="1"/>
    <col min="3" max="4" width="14" customWidth="1"/>
    <col min="5" max="5" width="12.3984375" customWidth="1"/>
    <col min="6" max="6" width="18.3984375" customWidth="1"/>
    <col min="7" max="7" width="12.09765625" customWidth="1"/>
    <col min="8" max="10" width="8.69921875" customWidth="1"/>
    <col min="11" max="11" width="13.8984375" customWidth="1"/>
    <col min="12" max="26" width="8.69921875" customWidth="1"/>
  </cols>
  <sheetData>
    <row r="1" spans="1:26" ht="12" customHeight="1" x14ac:dyDescent="0.4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2" customHeight="1" x14ac:dyDescent="0.3">
      <c r="A2" s="1" t="s">
        <v>102</v>
      </c>
      <c r="B2" s="84">
        <v>25000000</v>
      </c>
      <c r="I2" s="1" t="s">
        <v>103</v>
      </c>
      <c r="J2" s="1" t="s">
        <v>104</v>
      </c>
      <c r="K2" s="1" t="s">
        <v>105</v>
      </c>
    </row>
    <row r="3" spans="1:26" ht="12" customHeight="1" x14ac:dyDescent="0.3">
      <c r="A3" s="1" t="s">
        <v>106</v>
      </c>
      <c r="B3" s="84">
        <v>10000000</v>
      </c>
      <c r="I3" s="1" t="s">
        <v>107</v>
      </c>
      <c r="J3" s="1" t="s">
        <v>104</v>
      </c>
      <c r="K3" s="1" t="s">
        <v>108</v>
      </c>
    </row>
    <row r="4" spans="1:26" ht="12" customHeight="1" x14ac:dyDescent="0.3">
      <c r="B4" s="14"/>
    </row>
    <row r="5" spans="1:26" ht="12" customHeight="1" x14ac:dyDescent="0.3">
      <c r="B5" s="14"/>
    </row>
    <row r="6" spans="1:26" ht="12" customHeight="1" x14ac:dyDescent="0.3">
      <c r="A6" s="1" t="s">
        <v>109</v>
      </c>
      <c r="B6" s="84">
        <v>150000</v>
      </c>
      <c r="I6" s="1" t="s">
        <v>110</v>
      </c>
      <c r="J6" s="1" t="s">
        <v>111</v>
      </c>
      <c r="K6" s="1" t="s">
        <v>112</v>
      </c>
      <c r="L6" s="1" t="s">
        <v>113</v>
      </c>
    </row>
    <row r="7" spans="1:26" ht="12" customHeight="1" x14ac:dyDescent="0.3">
      <c r="A7" s="114" t="s">
        <v>86</v>
      </c>
      <c r="B7" s="115"/>
    </row>
    <row r="8" spans="1:26" ht="12" customHeight="1" x14ac:dyDescent="0.3">
      <c r="B8" s="115"/>
    </row>
    <row r="9" spans="1:26" ht="12" customHeight="1" x14ac:dyDescent="0.3">
      <c r="A9" s="1" t="s">
        <v>114</v>
      </c>
      <c r="B9" s="84">
        <v>0</v>
      </c>
    </row>
    <row r="10" spans="1:26" ht="12" customHeight="1" x14ac:dyDescent="0.3">
      <c r="A10" s="114" t="s">
        <v>86</v>
      </c>
      <c r="B10" s="115"/>
    </row>
    <row r="11" spans="1:26" ht="12" customHeight="1" x14ac:dyDescent="0.3">
      <c r="A11" s="1" t="s">
        <v>87</v>
      </c>
      <c r="B11" s="117">
        <v>0.1</v>
      </c>
    </row>
    <row r="12" spans="1:26" ht="12" customHeight="1" x14ac:dyDescent="0.3">
      <c r="A12" s="1" t="s">
        <v>32</v>
      </c>
      <c r="B12" s="117">
        <f>'Goal - retirement'!D13</f>
        <v>0.06</v>
      </c>
      <c r="I12" s="1" t="s">
        <v>115</v>
      </c>
    </row>
    <row r="13" spans="1:26" ht="12" customHeight="1" x14ac:dyDescent="0.3">
      <c r="A13" s="1" t="s">
        <v>116</v>
      </c>
      <c r="B13" s="14"/>
    </row>
    <row r="14" spans="1:26" ht="12" customHeight="1" x14ac:dyDescent="0.3"/>
    <row r="15" spans="1:26" ht="12" customHeight="1" x14ac:dyDescent="0.3"/>
    <row r="16" spans="1:26" ht="12" customHeight="1" x14ac:dyDescent="0.3">
      <c r="A16" s="1" t="s">
        <v>74</v>
      </c>
      <c r="B16" s="1" t="s">
        <v>89</v>
      </c>
      <c r="C16" s="1" t="s">
        <v>90</v>
      </c>
      <c r="D16" s="1" t="s">
        <v>91</v>
      </c>
      <c r="E16" s="1" t="s">
        <v>92</v>
      </c>
      <c r="F16" s="1" t="s">
        <v>93</v>
      </c>
      <c r="G16" s="1" t="s">
        <v>117</v>
      </c>
    </row>
    <row r="17" spans="1:9" ht="12" customHeight="1" x14ac:dyDescent="0.3">
      <c r="A17" s="1">
        <v>1</v>
      </c>
      <c r="B17" s="120">
        <f>B3+B2</f>
        <v>35000000</v>
      </c>
      <c r="C17" s="120">
        <f>12*B9*POWER((1+B12),B13)</f>
        <v>0</v>
      </c>
      <c r="D17" s="120">
        <f t="shared" ref="D17:D46" si="0">B17*$B$11</f>
        <v>3500000</v>
      </c>
      <c r="E17" s="120">
        <f>12*B6*POWER((1+$B$12),B13)</f>
        <v>1800000</v>
      </c>
      <c r="F17" s="120">
        <f t="shared" ref="F17:F46" si="1">B17+C17+D17-E17-G17</f>
        <v>36700000</v>
      </c>
      <c r="G17" s="131"/>
    </row>
    <row r="18" spans="1:9" ht="12" customHeight="1" x14ac:dyDescent="0.3">
      <c r="A18" s="1">
        <f t="shared" ref="A18:A46" si="2">A17+1</f>
        <v>2</v>
      </c>
      <c r="B18" s="120">
        <f t="shared" ref="B18:B46" si="3">F17</f>
        <v>36700000</v>
      </c>
      <c r="C18" s="120">
        <f t="shared" ref="C18:C46" si="4">C17*(1+$B$12)</f>
        <v>0</v>
      </c>
      <c r="D18" s="120">
        <f t="shared" si="0"/>
        <v>3670000</v>
      </c>
      <c r="E18" s="120">
        <f t="shared" ref="E18:E46" si="5">E17*(1+$B$12)</f>
        <v>1908000</v>
      </c>
      <c r="F18" s="120">
        <f t="shared" si="1"/>
        <v>38462000</v>
      </c>
      <c r="G18" s="131"/>
      <c r="I18" s="1" t="s">
        <v>118</v>
      </c>
    </row>
    <row r="19" spans="1:9" ht="12" customHeight="1" x14ac:dyDescent="0.3">
      <c r="A19" s="1">
        <f t="shared" si="2"/>
        <v>3</v>
      </c>
      <c r="B19" s="120">
        <f t="shared" si="3"/>
        <v>38462000</v>
      </c>
      <c r="C19" s="120">
        <f t="shared" si="4"/>
        <v>0</v>
      </c>
      <c r="D19" s="120">
        <f t="shared" si="0"/>
        <v>3846200</v>
      </c>
      <c r="E19" s="120">
        <f t="shared" si="5"/>
        <v>2022480</v>
      </c>
      <c r="F19" s="120">
        <f t="shared" si="1"/>
        <v>40285720</v>
      </c>
      <c r="G19" s="131"/>
    </row>
    <row r="20" spans="1:9" ht="12" customHeight="1" x14ac:dyDescent="0.3">
      <c r="A20" s="1">
        <f t="shared" si="2"/>
        <v>4</v>
      </c>
      <c r="B20" s="120">
        <f t="shared" si="3"/>
        <v>40285720</v>
      </c>
      <c r="C20" s="120">
        <f t="shared" si="4"/>
        <v>0</v>
      </c>
      <c r="D20" s="120">
        <f t="shared" si="0"/>
        <v>4028572</v>
      </c>
      <c r="E20" s="120">
        <f t="shared" si="5"/>
        <v>2143828.8000000003</v>
      </c>
      <c r="F20" s="120">
        <f t="shared" si="1"/>
        <v>42170463.200000003</v>
      </c>
      <c r="G20" s="131"/>
      <c r="I20" s="1" t="s">
        <v>119</v>
      </c>
    </row>
    <row r="21" spans="1:9" ht="12" customHeight="1" x14ac:dyDescent="0.3">
      <c r="A21" s="1">
        <f t="shared" si="2"/>
        <v>5</v>
      </c>
      <c r="B21" s="120">
        <f t="shared" si="3"/>
        <v>42170463.200000003</v>
      </c>
      <c r="C21" s="120">
        <f t="shared" si="4"/>
        <v>0</v>
      </c>
      <c r="D21" s="120">
        <f t="shared" si="0"/>
        <v>4217046.32</v>
      </c>
      <c r="E21" s="120">
        <f t="shared" si="5"/>
        <v>2272458.5280000004</v>
      </c>
      <c r="F21" s="120">
        <f t="shared" si="1"/>
        <v>44115050.992000006</v>
      </c>
      <c r="G21" s="131"/>
    </row>
    <row r="22" spans="1:9" ht="12" customHeight="1" x14ac:dyDescent="0.3">
      <c r="A22" s="1">
        <f t="shared" si="2"/>
        <v>6</v>
      </c>
      <c r="B22" s="120">
        <f t="shared" si="3"/>
        <v>44115050.992000006</v>
      </c>
      <c r="C22" s="120">
        <f t="shared" si="4"/>
        <v>0</v>
      </c>
      <c r="D22" s="120">
        <f t="shared" si="0"/>
        <v>4411505.099200001</v>
      </c>
      <c r="E22" s="120">
        <f t="shared" si="5"/>
        <v>2408806.0396800004</v>
      </c>
      <c r="F22" s="120">
        <f t="shared" si="1"/>
        <v>46117750.051520005</v>
      </c>
      <c r="G22" s="131"/>
    </row>
    <row r="23" spans="1:9" ht="12" customHeight="1" x14ac:dyDescent="0.3">
      <c r="A23" s="1">
        <f t="shared" si="2"/>
        <v>7</v>
      </c>
      <c r="B23" s="120">
        <f t="shared" si="3"/>
        <v>46117750.051520005</v>
      </c>
      <c r="C23" s="120">
        <f t="shared" si="4"/>
        <v>0</v>
      </c>
      <c r="D23" s="120">
        <f t="shared" si="0"/>
        <v>4611775.005152001</v>
      </c>
      <c r="E23" s="120">
        <f t="shared" si="5"/>
        <v>2553334.4020608007</v>
      </c>
      <c r="F23" s="120">
        <f t="shared" si="1"/>
        <v>48176190.654611208</v>
      </c>
      <c r="G23" s="131"/>
    </row>
    <row r="24" spans="1:9" ht="12" customHeight="1" x14ac:dyDescent="0.3">
      <c r="A24" s="1">
        <f t="shared" si="2"/>
        <v>8</v>
      </c>
      <c r="B24" s="120">
        <f t="shared" si="3"/>
        <v>48176190.654611208</v>
      </c>
      <c r="C24" s="120">
        <f t="shared" si="4"/>
        <v>0</v>
      </c>
      <c r="D24" s="120">
        <f t="shared" si="0"/>
        <v>4817619.0654611206</v>
      </c>
      <c r="E24" s="120">
        <f t="shared" si="5"/>
        <v>2706534.4661844489</v>
      </c>
      <c r="F24" s="120">
        <f t="shared" si="1"/>
        <v>50287275.253887877</v>
      </c>
      <c r="G24" s="131"/>
    </row>
    <row r="25" spans="1:9" ht="12" customHeight="1" x14ac:dyDescent="0.3">
      <c r="A25" s="1">
        <f t="shared" si="2"/>
        <v>9</v>
      </c>
      <c r="B25" s="120">
        <f t="shared" si="3"/>
        <v>50287275.253887877</v>
      </c>
      <c r="C25" s="120">
        <f t="shared" si="4"/>
        <v>0</v>
      </c>
      <c r="D25" s="120">
        <f t="shared" si="0"/>
        <v>5028727.5253887875</v>
      </c>
      <c r="E25" s="120">
        <f t="shared" si="5"/>
        <v>2868926.534155516</v>
      </c>
      <c r="F25" s="120">
        <f t="shared" si="1"/>
        <v>52447076.245121144</v>
      </c>
      <c r="G25" s="131"/>
    </row>
    <row r="26" spans="1:9" ht="12" customHeight="1" x14ac:dyDescent="0.3">
      <c r="A26" s="1">
        <f t="shared" si="2"/>
        <v>10</v>
      </c>
      <c r="B26" s="120">
        <f t="shared" si="3"/>
        <v>52447076.245121144</v>
      </c>
      <c r="C26" s="120">
        <f t="shared" si="4"/>
        <v>0</v>
      </c>
      <c r="D26" s="120">
        <f t="shared" si="0"/>
        <v>5244707.6245121146</v>
      </c>
      <c r="E26" s="120">
        <f t="shared" si="5"/>
        <v>3041062.1262048469</v>
      </c>
      <c r="F26" s="120">
        <f t="shared" si="1"/>
        <v>43258226.735931166</v>
      </c>
      <c r="G26" s="132">
        <f>'Goal - EDU'!H6</f>
        <v>11392495.007497242</v>
      </c>
    </row>
    <row r="27" spans="1:9" ht="12" customHeight="1" x14ac:dyDescent="0.3">
      <c r="A27" s="1">
        <f t="shared" si="2"/>
        <v>11</v>
      </c>
      <c r="B27" s="120">
        <f t="shared" si="3"/>
        <v>43258226.735931166</v>
      </c>
      <c r="C27" s="120">
        <f t="shared" si="4"/>
        <v>0</v>
      </c>
      <c r="D27" s="120">
        <f t="shared" si="0"/>
        <v>4325822.6735931169</v>
      </c>
      <c r="E27" s="120">
        <f t="shared" si="5"/>
        <v>3223525.8537771381</v>
      </c>
      <c r="F27" s="120">
        <f t="shared" si="1"/>
        <v>44360523.555747144</v>
      </c>
      <c r="G27" s="131"/>
    </row>
    <row r="28" spans="1:9" ht="12" customHeight="1" x14ac:dyDescent="0.3">
      <c r="A28" s="1">
        <f t="shared" si="2"/>
        <v>12</v>
      </c>
      <c r="B28" s="120">
        <f t="shared" si="3"/>
        <v>44360523.555747144</v>
      </c>
      <c r="C28" s="120">
        <f t="shared" si="4"/>
        <v>0</v>
      </c>
      <c r="D28" s="120">
        <f t="shared" si="0"/>
        <v>4436052.355574715</v>
      </c>
      <c r="E28" s="120">
        <f t="shared" si="5"/>
        <v>3416937.4050037665</v>
      </c>
      <c r="F28" s="120">
        <f t="shared" si="1"/>
        <v>45379638.506318092</v>
      </c>
      <c r="G28" s="131"/>
    </row>
    <row r="29" spans="1:9" ht="12" customHeight="1" x14ac:dyDescent="0.3">
      <c r="A29" s="1">
        <f t="shared" si="2"/>
        <v>13</v>
      </c>
      <c r="B29" s="120">
        <f t="shared" si="3"/>
        <v>45379638.506318092</v>
      </c>
      <c r="C29" s="120">
        <f t="shared" si="4"/>
        <v>0</v>
      </c>
      <c r="D29" s="120">
        <f t="shared" si="0"/>
        <v>4537963.8506318098</v>
      </c>
      <c r="E29" s="120">
        <f t="shared" si="5"/>
        <v>3621953.6493039927</v>
      </c>
      <c r="F29" s="120">
        <f t="shared" si="1"/>
        <v>46295648.707645908</v>
      </c>
      <c r="G29" s="131"/>
    </row>
    <row r="30" spans="1:9" ht="12" customHeight="1" x14ac:dyDescent="0.3">
      <c r="A30" s="1">
        <f t="shared" si="2"/>
        <v>14</v>
      </c>
      <c r="B30" s="120">
        <f t="shared" si="3"/>
        <v>46295648.707645908</v>
      </c>
      <c r="C30" s="120">
        <f t="shared" si="4"/>
        <v>0</v>
      </c>
      <c r="D30" s="120">
        <f t="shared" si="0"/>
        <v>4629564.8707645908</v>
      </c>
      <c r="E30" s="120">
        <f t="shared" si="5"/>
        <v>3839270.8682622323</v>
      </c>
      <c r="F30" s="120">
        <f t="shared" si="1"/>
        <v>47085942.710148267</v>
      </c>
      <c r="G30" s="131"/>
    </row>
    <row r="31" spans="1:9" ht="12" customHeight="1" x14ac:dyDescent="0.3">
      <c r="A31" s="1">
        <f t="shared" si="2"/>
        <v>15</v>
      </c>
      <c r="B31" s="120">
        <f t="shared" si="3"/>
        <v>47085942.710148267</v>
      </c>
      <c r="C31" s="120">
        <f t="shared" si="4"/>
        <v>0</v>
      </c>
      <c r="D31" s="120">
        <f t="shared" si="0"/>
        <v>4708594.2710148273</v>
      </c>
      <c r="E31" s="120">
        <f t="shared" si="5"/>
        <v>4069627.1203579665</v>
      </c>
      <c r="F31" s="120">
        <f t="shared" si="1"/>
        <v>47724909.860805124</v>
      </c>
      <c r="G31" s="131"/>
    </row>
    <row r="32" spans="1:9" ht="12" customHeight="1" x14ac:dyDescent="0.3">
      <c r="A32" s="1">
        <f t="shared" si="2"/>
        <v>16</v>
      </c>
      <c r="B32" s="120">
        <f t="shared" si="3"/>
        <v>47724909.860805124</v>
      </c>
      <c r="C32" s="120">
        <f t="shared" si="4"/>
        <v>0</v>
      </c>
      <c r="D32" s="120">
        <f t="shared" si="0"/>
        <v>4772490.9860805124</v>
      </c>
      <c r="E32" s="120">
        <f t="shared" si="5"/>
        <v>4313804.7475794451</v>
      </c>
      <c r="F32" s="120">
        <f t="shared" si="1"/>
        <v>48183596.099306189</v>
      </c>
      <c r="G32" s="131"/>
    </row>
    <row r="33" spans="1:7" ht="12" customHeight="1" x14ac:dyDescent="0.3">
      <c r="A33" s="1">
        <f t="shared" si="2"/>
        <v>17</v>
      </c>
      <c r="B33" s="120">
        <f t="shared" si="3"/>
        <v>48183596.099306189</v>
      </c>
      <c r="C33" s="120">
        <f t="shared" si="4"/>
        <v>0</v>
      </c>
      <c r="D33" s="120">
        <f t="shared" si="0"/>
        <v>4818359.6099306187</v>
      </c>
      <c r="E33" s="120">
        <f t="shared" si="5"/>
        <v>4572633.032434212</v>
      </c>
      <c r="F33" s="120">
        <f t="shared" si="1"/>
        <v>48429322.676802598</v>
      </c>
      <c r="G33" s="131"/>
    </row>
    <row r="34" spans="1:7" ht="12" customHeight="1" x14ac:dyDescent="0.3">
      <c r="A34" s="1">
        <f t="shared" si="2"/>
        <v>18</v>
      </c>
      <c r="B34" s="120">
        <f t="shared" si="3"/>
        <v>48429322.676802598</v>
      </c>
      <c r="C34" s="120">
        <f t="shared" si="4"/>
        <v>0</v>
      </c>
      <c r="D34" s="120">
        <f t="shared" si="0"/>
        <v>4842932.2676802604</v>
      </c>
      <c r="E34" s="120">
        <f t="shared" si="5"/>
        <v>4846991.014380265</v>
      </c>
      <c r="F34" s="120">
        <f t="shared" si="1"/>
        <v>48425263.930102587</v>
      </c>
      <c r="G34" s="131"/>
    </row>
    <row r="35" spans="1:7" ht="12" customHeight="1" x14ac:dyDescent="0.3">
      <c r="A35" s="1">
        <f t="shared" si="2"/>
        <v>19</v>
      </c>
      <c r="B35" s="120">
        <f t="shared" si="3"/>
        <v>48425263.930102587</v>
      </c>
      <c r="C35" s="120">
        <f t="shared" si="4"/>
        <v>0</v>
      </c>
      <c r="D35" s="120">
        <f t="shared" si="0"/>
        <v>4842526.3930102587</v>
      </c>
      <c r="E35" s="120">
        <f t="shared" si="5"/>
        <v>5137810.4752430813</v>
      </c>
      <c r="F35" s="120">
        <f t="shared" si="1"/>
        <v>48129979.847869761</v>
      </c>
      <c r="G35" s="131"/>
    </row>
    <row r="36" spans="1:7" ht="12" customHeight="1" x14ac:dyDescent="0.3">
      <c r="A36" s="1">
        <f t="shared" si="2"/>
        <v>20</v>
      </c>
      <c r="B36" s="120">
        <f t="shared" si="3"/>
        <v>48129979.847869761</v>
      </c>
      <c r="C36" s="120">
        <f t="shared" si="4"/>
        <v>0</v>
      </c>
      <c r="D36" s="120">
        <f t="shared" si="0"/>
        <v>4812997.9847869761</v>
      </c>
      <c r="E36" s="120">
        <f t="shared" si="5"/>
        <v>5446079.1037576664</v>
      </c>
      <c r="F36" s="120">
        <f t="shared" si="1"/>
        <v>27516524.658509318</v>
      </c>
      <c r="G36" s="132">
        <f>'Goal-3'!H6</f>
        <v>19980374.070389759</v>
      </c>
    </row>
    <row r="37" spans="1:7" ht="12" customHeight="1" x14ac:dyDescent="0.3">
      <c r="A37" s="1">
        <f t="shared" si="2"/>
        <v>21</v>
      </c>
      <c r="B37" s="120">
        <f t="shared" si="3"/>
        <v>27516524.658509318</v>
      </c>
      <c r="C37" s="120">
        <f t="shared" si="4"/>
        <v>0</v>
      </c>
      <c r="D37" s="120">
        <f t="shared" si="0"/>
        <v>2751652.4658509321</v>
      </c>
      <c r="E37" s="120">
        <f t="shared" si="5"/>
        <v>5772843.8499831269</v>
      </c>
      <c r="F37" s="120">
        <f t="shared" si="1"/>
        <v>24495333.274377123</v>
      </c>
      <c r="G37" s="131"/>
    </row>
    <row r="38" spans="1:7" ht="12" customHeight="1" x14ac:dyDescent="0.3">
      <c r="A38" s="1">
        <f t="shared" si="2"/>
        <v>22</v>
      </c>
      <c r="B38" s="120">
        <f t="shared" si="3"/>
        <v>24495333.274377123</v>
      </c>
      <c r="C38" s="120">
        <f t="shared" si="4"/>
        <v>0</v>
      </c>
      <c r="D38" s="120">
        <f t="shared" si="0"/>
        <v>2449533.3274377123</v>
      </c>
      <c r="E38" s="120">
        <f t="shared" si="5"/>
        <v>6119214.4809821146</v>
      </c>
      <c r="F38" s="120">
        <f t="shared" si="1"/>
        <v>20825652.120832723</v>
      </c>
      <c r="G38" s="131"/>
    </row>
    <row r="39" spans="1:7" ht="12" customHeight="1" x14ac:dyDescent="0.3">
      <c r="A39" s="1">
        <f t="shared" si="2"/>
        <v>23</v>
      </c>
      <c r="B39" s="120">
        <f t="shared" si="3"/>
        <v>20825652.120832723</v>
      </c>
      <c r="C39" s="120">
        <f t="shared" si="4"/>
        <v>0</v>
      </c>
      <c r="D39" s="120">
        <f t="shared" si="0"/>
        <v>2082565.2120832724</v>
      </c>
      <c r="E39" s="120">
        <f t="shared" si="5"/>
        <v>6486367.3498410415</v>
      </c>
      <c r="F39" s="120">
        <f t="shared" si="1"/>
        <v>16421849.983074954</v>
      </c>
      <c r="G39" s="131"/>
    </row>
    <row r="40" spans="1:7" ht="12" customHeight="1" x14ac:dyDescent="0.3">
      <c r="A40" s="1">
        <f t="shared" si="2"/>
        <v>24</v>
      </c>
      <c r="B40" s="120">
        <f t="shared" si="3"/>
        <v>16421849.983074954</v>
      </c>
      <c r="C40" s="120">
        <f t="shared" si="4"/>
        <v>0</v>
      </c>
      <c r="D40" s="120">
        <f t="shared" si="0"/>
        <v>1642184.9983074954</v>
      </c>
      <c r="E40" s="120">
        <f t="shared" si="5"/>
        <v>6875549.390831504</v>
      </c>
      <c r="F40" s="120">
        <f t="shared" si="1"/>
        <v>11188485.590550944</v>
      </c>
      <c r="G40" s="131"/>
    </row>
    <row r="41" spans="1:7" ht="12" customHeight="1" x14ac:dyDescent="0.3">
      <c r="A41" s="1">
        <f t="shared" si="2"/>
        <v>25</v>
      </c>
      <c r="B41" s="120">
        <f t="shared" si="3"/>
        <v>11188485.590550944</v>
      </c>
      <c r="C41" s="120">
        <f t="shared" si="4"/>
        <v>0</v>
      </c>
      <c r="D41" s="120">
        <f t="shared" si="0"/>
        <v>1118848.5590550944</v>
      </c>
      <c r="E41" s="120">
        <f t="shared" si="5"/>
        <v>7288082.3542813947</v>
      </c>
      <c r="F41" s="120">
        <f t="shared" si="1"/>
        <v>5019251.7953246431</v>
      </c>
      <c r="G41" s="131"/>
    </row>
    <row r="42" spans="1:7" ht="12" customHeight="1" x14ac:dyDescent="0.3">
      <c r="A42" s="1">
        <f t="shared" si="2"/>
        <v>26</v>
      </c>
      <c r="B42" s="120">
        <f t="shared" si="3"/>
        <v>5019251.7953246431</v>
      </c>
      <c r="C42" s="120">
        <f t="shared" si="4"/>
        <v>0</v>
      </c>
      <c r="D42" s="120">
        <f t="shared" si="0"/>
        <v>501925.17953246436</v>
      </c>
      <c r="E42" s="120">
        <f t="shared" si="5"/>
        <v>7725367.2955382792</v>
      </c>
      <c r="F42" s="120">
        <f t="shared" si="1"/>
        <v>-2204190.3206811715</v>
      </c>
      <c r="G42" s="131"/>
    </row>
    <row r="43" spans="1:7" ht="12" customHeight="1" x14ac:dyDescent="0.3">
      <c r="A43" s="1">
        <f t="shared" si="2"/>
        <v>27</v>
      </c>
      <c r="B43" s="120">
        <f t="shared" si="3"/>
        <v>-2204190.3206811715</v>
      </c>
      <c r="C43" s="120">
        <f t="shared" si="4"/>
        <v>0</v>
      </c>
      <c r="D43" s="120">
        <f t="shared" si="0"/>
        <v>-220419.03206811717</v>
      </c>
      <c r="E43" s="120">
        <f t="shared" si="5"/>
        <v>8188889.3332705768</v>
      </c>
      <c r="F43" s="120">
        <f t="shared" si="1"/>
        <v>-10613498.686019866</v>
      </c>
      <c r="G43" s="131"/>
    </row>
    <row r="44" spans="1:7" ht="12" customHeight="1" x14ac:dyDescent="0.3">
      <c r="A44" s="1">
        <f t="shared" si="2"/>
        <v>28</v>
      </c>
      <c r="B44" s="120">
        <f t="shared" si="3"/>
        <v>-10613498.686019866</v>
      </c>
      <c r="C44" s="120">
        <f t="shared" si="4"/>
        <v>0</v>
      </c>
      <c r="D44" s="120">
        <f t="shared" si="0"/>
        <v>-1061349.8686019867</v>
      </c>
      <c r="E44" s="120">
        <f t="shared" si="5"/>
        <v>8680222.6932668127</v>
      </c>
      <c r="F44" s="120">
        <f t="shared" si="1"/>
        <v>-20355071.247888666</v>
      </c>
      <c r="G44" s="131"/>
    </row>
    <row r="45" spans="1:7" ht="12" customHeight="1" x14ac:dyDescent="0.3">
      <c r="A45" s="1">
        <f t="shared" si="2"/>
        <v>29</v>
      </c>
      <c r="B45" s="120">
        <f t="shared" si="3"/>
        <v>-20355071.247888666</v>
      </c>
      <c r="C45" s="120">
        <f t="shared" si="4"/>
        <v>0</v>
      </c>
      <c r="D45" s="120">
        <f t="shared" si="0"/>
        <v>-2035507.1247888666</v>
      </c>
      <c r="E45" s="120">
        <f t="shared" si="5"/>
        <v>9201036.0548628215</v>
      </c>
      <c r="F45" s="120">
        <f t="shared" si="1"/>
        <v>-31591614.427540354</v>
      </c>
      <c r="G45" s="131"/>
    </row>
    <row r="46" spans="1:7" ht="12" customHeight="1" x14ac:dyDescent="0.3">
      <c r="A46" s="1">
        <f t="shared" si="2"/>
        <v>30</v>
      </c>
      <c r="B46" s="120">
        <f t="shared" si="3"/>
        <v>-31591614.427540354</v>
      </c>
      <c r="C46" s="120">
        <f t="shared" si="4"/>
        <v>0</v>
      </c>
      <c r="D46" s="120">
        <f t="shared" si="0"/>
        <v>-3159161.4427540358</v>
      </c>
      <c r="E46" s="120">
        <f t="shared" si="5"/>
        <v>9753098.2181545906</v>
      </c>
      <c r="F46" s="120">
        <f t="shared" si="1"/>
        <v>-44503874.088448986</v>
      </c>
      <c r="G46" s="131"/>
    </row>
    <row r="47" spans="1:7" ht="12" customHeight="1" x14ac:dyDescent="0.3"/>
    <row r="48" spans="1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conditionalFormatting sqref="F17:F46">
    <cfRule type="cellIs" dxfId="1" priority="1" operator="lessThan">
      <formula>0</formula>
    </cfRule>
  </conditionalFormatting>
  <conditionalFormatting sqref="F17:F46">
    <cfRule type="cellIs" dxfId="0" priority="2" operator="greaterThan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Client Inputs</vt:lpstr>
      <vt:lpstr>Summary</vt:lpstr>
      <vt:lpstr>Goal - retirement</vt:lpstr>
      <vt:lpstr>after retirement</vt:lpstr>
      <vt:lpstr>Goal - EDU</vt:lpstr>
      <vt:lpstr>Goal-3</vt:lpstr>
      <vt:lpstr>Goal-4</vt:lpstr>
      <vt:lpstr>Life Ins</vt:lpstr>
      <vt:lpstr>randrate</vt:lpstr>
      <vt:lpstr>'Goal - retirement'!solver_opt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K</cp:lastModifiedBy>
  <dcterms:created xsi:type="dcterms:W3CDTF">2015-01-07T16:10:22Z</dcterms:created>
  <dcterms:modified xsi:type="dcterms:W3CDTF">2023-04-05T13:38:02Z</dcterms:modified>
</cp:coreProperties>
</file>