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amak\Desktop\"/>
    </mc:Choice>
  </mc:AlternateContent>
  <xr:revisionPtr revIDLastSave="0" documentId="13_ncr:1_{CB431AED-148C-45C6-890D-0CEBC0D4D9D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©" sheetId="1" r:id="rId1"/>
    <sheet name="Goal - retirement" sheetId="4" r:id="rId2"/>
    <sheet name="after retirement" sheetId="5" r:id="rId3"/>
  </sheets>
  <definedNames>
    <definedName name="randrate">'Goal - retirement'!$D$16</definedName>
    <definedName name="solver_opt" localSheetId="1">'Goal - retirement'!#REF!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hrcbsTUg58MsGV8DgwUj++NI5fkA=="/>
    </ext>
  </extLst>
</workbook>
</file>

<file path=xl/calcChain.xml><?xml version="1.0" encoding="utf-8"?>
<calcChain xmlns="http://schemas.openxmlformats.org/spreadsheetml/2006/main">
  <c r="B20" i="4" l="1"/>
  <c r="B9" i="4"/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B10" i="5"/>
  <c r="C46" i="4"/>
  <c r="B13" i="4"/>
  <c r="D46" i="4" s="1"/>
  <c r="B8" i="5"/>
  <c r="B5" i="5"/>
  <c r="H45" i="4"/>
  <c r="B46" i="4"/>
  <c r="B12" i="5" l="1"/>
  <c r="B25" i="4"/>
  <c r="A47" i="4" s="1"/>
  <c r="B4" i="5"/>
  <c r="B21" i="5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F46" i="4"/>
  <c r="G46" i="4" s="1"/>
  <c r="D45" i="4"/>
  <c r="E46" i="4" s="1"/>
  <c r="B11" i="5"/>
  <c r="D47" i="4" l="1"/>
  <c r="E47" i="4" s="1"/>
  <c r="D21" i="5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F21" i="5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H46" i="4"/>
  <c r="C47" i="4"/>
  <c r="B47" i="4"/>
  <c r="A48" i="4"/>
  <c r="D48" i="4" l="1"/>
  <c r="E48" i="4" s="1"/>
  <c r="F47" i="4"/>
  <c r="H47" i="4" s="1"/>
  <c r="C48" i="4"/>
  <c r="B48" i="4"/>
  <c r="A49" i="4"/>
  <c r="D49" i="4" l="1"/>
  <c r="E49" i="4" s="1"/>
  <c r="G47" i="4"/>
  <c r="F48" i="4"/>
  <c r="G48" i="4" s="1"/>
  <c r="C49" i="4"/>
  <c r="B49" i="4"/>
  <c r="A50" i="4"/>
  <c r="D50" i="4" l="1"/>
  <c r="E50" i="4" s="1"/>
  <c r="H48" i="4"/>
  <c r="F49" i="4" s="1"/>
  <c r="G49" i="4" s="1"/>
  <c r="C50" i="4"/>
  <c r="B50" i="4"/>
  <c r="A51" i="4"/>
  <c r="D51" i="4" l="1"/>
  <c r="E51" i="4" s="1"/>
  <c r="C51" i="4"/>
  <c r="B51" i="4"/>
  <c r="A52" i="4"/>
  <c r="H49" i="4"/>
  <c r="D52" i="4" l="1"/>
  <c r="E52" i="4" s="1"/>
  <c r="C52" i="4"/>
  <c r="B52" i="4"/>
  <c r="A53" i="4"/>
  <c r="F50" i="4"/>
  <c r="H50" i="4" s="1"/>
  <c r="D53" i="4" l="1"/>
  <c r="E53" i="4" s="1"/>
  <c r="F51" i="4"/>
  <c r="H51" i="4" s="1"/>
  <c r="C53" i="4"/>
  <c r="B53" i="4"/>
  <c r="A54" i="4"/>
  <c r="G50" i="4"/>
  <c r="D54" i="4" l="1"/>
  <c r="E54" i="4" s="1"/>
  <c r="G51" i="4"/>
  <c r="F52" i="4"/>
  <c r="C54" i="4"/>
  <c r="B54" i="4"/>
  <c r="A55" i="4"/>
  <c r="D55" i="4" l="1"/>
  <c r="E55" i="4" s="1"/>
  <c r="G52" i="4"/>
  <c r="H52" i="4"/>
  <c r="C55" i="4"/>
  <c r="B55" i="4"/>
  <c r="A56" i="4"/>
  <c r="D56" i="4" l="1"/>
  <c r="E56" i="4" s="1"/>
  <c r="F53" i="4"/>
  <c r="H53" i="4" s="1"/>
  <c r="C56" i="4"/>
  <c r="B56" i="4"/>
  <c r="A57" i="4"/>
  <c r="D57" i="4" l="1"/>
  <c r="E57" i="4" s="1"/>
  <c r="C57" i="4"/>
  <c r="B57" i="4"/>
  <c r="A58" i="4"/>
  <c r="F54" i="4"/>
  <c r="G54" i="4" s="1"/>
  <c r="G53" i="4"/>
  <c r="D58" i="4" l="1"/>
  <c r="E58" i="4" s="1"/>
  <c r="C58" i="4"/>
  <c r="B58" i="4"/>
  <c r="A59" i="4"/>
  <c r="H54" i="4"/>
  <c r="D59" i="4" l="1"/>
  <c r="E59" i="4" s="1"/>
  <c r="C59" i="4"/>
  <c r="B59" i="4"/>
  <c r="A60" i="4"/>
  <c r="F55" i="4"/>
  <c r="D60" i="4" l="1"/>
  <c r="E60" i="4" s="1"/>
  <c r="G55" i="4"/>
  <c r="H55" i="4"/>
  <c r="C60" i="4"/>
  <c r="B60" i="4"/>
  <c r="A61" i="4"/>
  <c r="D61" i="4" l="1"/>
  <c r="E61" i="4" s="1"/>
  <c r="F56" i="4"/>
  <c r="C61" i="4"/>
  <c r="B61" i="4"/>
  <c r="A62" i="4"/>
  <c r="D62" i="4" l="1"/>
  <c r="E62" i="4" s="1"/>
  <c r="G56" i="4"/>
  <c r="H56" i="4"/>
  <c r="C62" i="4"/>
  <c r="B62" i="4"/>
  <c r="A63" i="4"/>
  <c r="D63" i="4" l="1"/>
  <c r="E63" i="4"/>
  <c r="F57" i="4"/>
  <c r="C63" i="4"/>
  <c r="B63" i="4"/>
  <c r="A64" i="4"/>
  <c r="D64" i="4" l="1"/>
  <c r="E64" i="4"/>
  <c r="G57" i="4"/>
  <c r="H57" i="4"/>
  <c r="C64" i="4"/>
  <c r="B64" i="4"/>
  <c r="A65" i="4"/>
  <c r="D65" i="4" l="1"/>
  <c r="E65" i="4" s="1"/>
  <c r="F58" i="4"/>
  <c r="C65" i="4"/>
  <c r="B65" i="4"/>
  <c r="A66" i="4"/>
  <c r="D66" i="4" l="1"/>
  <c r="E66" i="4"/>
  <c r="G58" i="4"/>
  <c r="H58" i="4"/>
  <c r="C66" i="4"/>
  <c r="B66" i="4"/>
  <c r="A67" i="4"/>
  <c r="D67" i="4" l="1"/>
  <c r="E67" i="4"/>
  <c r="F59" i="4"/>
  <c r="C67" i="4"/>
  <c r="B67" i="4"/>
  <c r="A68" i="4"/>
  <c r="D68" i="4" l="1"/>
  <c r="E68" i="4" s="1"/>
  <c r="H59" i="4"/>
  <c r="F60" i="4" s="1"/>
  <c r="G59" i="4"/>
  <c r="C68" i="4"/>
  <c r="B68" i="4"/>
  <c r="A69" i="4"/>
  <c r="D69" i="4" l="1"/>
  <c r="E69" i="4" s="1"/>
  <c r="H60" i="4"/>
  <c r="F61" i="4" s="1"/>
  <c r="H61" i="4" s="1"/>
  <c r="G60" i="4"/>
  <c r="C69" i="4"/>
  <c r="B69" i="4"/>
  <c r="A70" i="4"/>
  <c r="D70" i="4" l="1"/>
  <c r="E70" i="4" s="1"/>
  <c r="B28" i="4" s="1"/>
  <c r="F62" i="4"/>
  <c r="G61" i="4"/>
  <c r="C70" i="4"/>
  <c r="B70" i="4"/>
  <c r="A71" i="4"/>
  <c r="D71" i="4" l="1"/>
  <c r="E71" i="4"/>
  <c r="H62" i="4"/>
  <c r="G62" i="4"/>
  <c r="F71" i="4"/>
  <c r="C71" i="4"/>
  <c r="B71" i="4"/>
  <c r="H71" i="4"/>
  <c r="A72" i="4"/>
  <c r="G71" i="4"/>
  <c r="D72" i="4" l="1"/>
  <c r="E72" i="4"/>
  <c r="F63" i="4"/>
  <c r="F72" i="4"/>
  <c r="C72" i="4"/>
  <c r="B72" i="4"/>
  <c r="H72" i="4"/>
  <c r="A73" i="4"/>
  <c r="G72" i="4"/>
  <c r="D73" i="4" l="1"/>
  <c r="E73" i="4"/>
  <c r="H63" i="4"/>
  <c r="F64" i="4" s="1"/>
  <c r="G63" i="4"/>
  <c r="F73" i="4"/>
  <c r="C73" i="4"/>
  <c r="B73" i="4"/>
  <c r="H73" i="4"/>
  <c r="A74" i="4"/>
  <c r="G73" i="4"/>
  <c r="D74" i="4" l="1"/>
  <c r="E74" i="4"/>
  <c r="H64" i="4"/>
  <c r="F65" i="4" s="1"/>
  <c r="G64" i="4"/>
  <c r="F74" i="4"/>
  <c r="C74" i="4"/>
  <c r="B74" i="4"/>
  <c r="H74" i="4"/>
  <c r="A75" i="4"/>
  <c r="G74" i="4"/>
  <c r="D75" i="4" l="1"/>
  <c r="E75" i="4"/>
  <c r="G65" i="4"/>
  <c r="H65" i="4"/>
  <c r="F75" i="4"/>
  <c r="C75" i="4"/>
  <c r="B75" i="4"/>
  <c r="H75" i="4"/>
  <c r="A76" i="4"/>
  <c r="G75" i="4"/>
  <c r="D76" i="4" l="1"/>
  <c r="E76" i="4"/>
  <c r="F66" i="4"/>
  <c r="F76" i="4"/>
  <c r="C76" i="4"/>
  <c r="B76" i="4"/>
  <c r="H76" i="4"/>
  <c r="A77" i="4"/>
  <c r="G76" i="4"/>
  <c r="D77" i="4" l="1"/>
  <c r="E77" i="4"/>
  <c r="G66" i="4"/>
  <c r="H66" i="4"/>
  <c r="F77" i="4"/>
  <c r="C77" i="4"/>
  <c r="B77" i="4"/>
  <c r="H77" i="4"/>
  <c r="G77" i="4"/>
  <c r="A78" i="4"/>
  <c r="D78" i="4" l="1"/>
  <c r="E78" i="4"/>
  <c r="F67" i="4"/>
  <c r="H67" i="4" s="1"/>
  <c r="F78" i="4"/>
  <c r="C78" i="4"/>
  <c r="B78" i="4"/>
  <c r="H78" i="4"/>
  <c r="A79" i="4"/>
  <c r="G78" i="4"/>
  <c r="D79" i="4" l="1"/>
  <c r="E79" i="4"/>
  <c r="F68" i="4"/>
  <c r="G68" i="4" s="1"/>
  <c r="G67" i="4"/>
  <c r="F79" i="4"/>
  <c r="C79" i="4"/>
  <c r="B79" i="4"/>
  <c r="H79" i="4"/>
  <c r="A80" i="4"/>
  <c r="G79" i="4"/>
  <c r="D80" i="4" l="1"/>
  <c r="E80" i="4"/>
  <c r="H68" i="4"/>
  <c r="F69" i="4" s="1"/>
  <c r="G69" i="4" s="1"/>
  <c r="F80" i="4"/>
  <c r="C80" i="4"/>
  <c r="B80" i="4"/>
  <c r="H80" i="4"/>
  <c r="A81" i="4"/>
  <c r="G80" i="4"/>
  <c r="D81" i="4" l="1"/>
  <c r="E81" i="4"/>
  <c r="H69" i="4"/>
  <c r="F81" i="4"/>
  <c r="C81" i="4"/>
  <c r="B81" i="4"/>
  <c r="H81" i="4"/>
  <c r="A82" i="4"/>
  <c r="G81" i="4"/>
  <c r="D82" i="4" l="1"/>
  <c r="E82" i="4"/>
  <c r="F70" i="4"/>
  <c r="G70" i="4" s="1"/>
  <c r="B29" i="4" s="1"/>
  <c r="F82" i="4"/>
  <c r="C82" i="4"/>
  <c r="B82" i="4"/>
  <c r="H82" i="4"/>
  <c r="A83" i="4"/>
  <c r="G82" i="4"/>
  <c r="D83" i="4" l="1"/>
  <c r="E83" i="4"/>
  <c r="H70" i="4"/>
  <c r="B27" i="4" s="1"/>
  <c r="B3" i="5" s="1"/>
  <c r="C21" i="5" s="1"/>
  <c r="E21" i="5" s="1"/>
  <c r="G21" i="5" s="1"/>
  <c r="C22" i="5" s="1"/>
  <c r="E22" i="5" s="1"/>
  <c r="G22" i="5" s="1"/>
  <c r="C23" i="5" s="1"/>
  <c r="E23" i="5" s="1"/>
  <c r="G23" i="5" s="1"/>
  <c r="C24" i="5" s="1"/>
  <c r="E24" i="5" s="1"/>
  <c r="G24" i="5" s="1"/>
  <c r="C25" i="5" s="1"/>
  <c r="E25" i="5" s="1"/>
  <c r="G25" i="5" s="1"/>
  <c r="C26" i="5" s="1"/>
  <c r="E26" i="5" s="1"/>
  <c r="G26" i="5" s="1"/>
  <c r="C27" i="5" s="1"/>
  <c r="E27" i="5" s="1"/>
  <c r="G27" i="5" s="1"/>
  <c r="C28" i="5" s="1"/>
  <c r="E28" i="5" s="1"/>
  <c r="G28" i="5" s="1"/>
  <c r="C29" i="5" s="1"/>
  <c r="E29" i="5" s="1"/>
  <c r="G29" i="5" s="1"/>
  <c r="C30" i="5" s="1"/>
  <c r="E30" i="5" s="1"/>
  <c r="G30" i="5" s="1"/>
  <c r="C31" i="5" s="1"/>
  <c r="E31" i="5" s="1"/>
  <c r="G31" i="5" s="1"/>
  <c r="C32" i="5" s="1"/>
  <c r="E32" i="5" s="1"/>
  <c r="G32" i="5" s="1"/>
  <c r="C33" i="5" s="1"/>
  <c r="E33" i="5" s="1"/>
  <c r="G33" i="5" s="1"/>
  <c r="C34" i="5" s="1"/>
  <c r="E34" i="5" s="1"/>
  <c r="G34" i="5" s="1"/>
  <c r="C35" i="5" s="1"/>
  <c r="E35" i="5" s="1"/>
  <c r="G35" i="5" s="1"/>
  <c r="C36" i="5" s="1"/>
  <c r="E36" i="5" s="1"/>
  <c r="G36" i="5" s="1"/>
  <c r="C37" i="5" s="1"/>
  <c r="E37" i="5" s="1"/>
  <c r="G37" i="5" s="1"/>
  <c r="C38" i="5" s="1"/>
  <c r="E38" i="5" s="1"/>
  <c r="G38" i="5" s="1"/>
  <c r="C39" i="5" s="1"/>
  <c r="E39" i="5" s="1"/>
  <c r="G39" i="5" s="1"/>
  <c r="C40" i="5" s="1"/>
  <c r="E40" i="5" s="1"/>
  <c r="G40" i="5" s="1"/>
  <c r="C41" i="5" s="1"/>
  <c r="E41" i="5" s="1"/>
  <c r="G41" i="5" s="1"/>
  <c r="C42" i="5" s="1"/>
  <c r="E42" i="5" s="1"/>
  <c r="G42" i="5" s="1"/>
  <c r="C43" i="5" s="1"/>
  <c r="E43" i="5" s="1"/>
  <c r="G43" i="5" s="1"/>
  <c r="C44" i="5" s="1"/>
  <c r="E44" i="5" s="1"/>
  <c r="G44" i="5" s="1"/>
  <c r="C45" i="5" s="1"/>
  <c r="F83" i="4"/>
  <c r="C83" i="4"/>
  <c r="B83" i="4"/>
  <c r="H83" i="4"/>
  <c r="G83" i="4"/>
  <c r="A84" i="4"/>
  <c r="D84" i="4" l="1"/>
  <c r="E84" i="4"/>
  <c r="E45" i="5"/>
  <c r="G45" i="5" s="1"/>
  <c r="C46" i="5" s="1"/>
  <c r="F84" i="4"/>
  <c r="C84" i="4"/>
  <c r="B84" i="4"/>
  <c r="H84" i="4"/>
  <c r="A85" i="4"/>
  <c r="G84" i="4"/>
  <c r="D85" i="4" l="1"/>
  <c r="E85" i="4"/>
  <c r="E46" i="5"/>
  <c r="G46" i="5" s="1"/>
  <c r="C47" i="5" s="1"/>
  <c r="F85" i="4"/>
  <c r="C85" i="4"/>
  <c r="B85" i="4"/>
  <c r="H85" i="4"/>
  <c r="G85" i="4"/>
  <c r="A86" i="4"/>
  <c r="D86" i="4" l="1"/>
  <c r="E86" i="4"/>
  <c r="E47" i="5"/>
  <c r="G47" i="5" s="1"/>
  <c r="C48" i="5" s="1"/>
  <c r="F86" i="4"/>
  <c r="C86" i="4"/>
  <c r="B86" i="4"/>
  <c r="H86" i="4"/>
  <c r="A87" i="4"/>
  <c r="G86" i="4"/>
  <c r="D87" i="4" l="1"/>
  <c r="E87" i="4"/>
  <c r="E48" i="5"/>
  <c r="G48" i="5" s="1"/>
  <c r="C49" i="5" s="1"/>
  <c r="F87" i="4"/>
  <c r="C87" i="4"/>
  <c r="B87" i="4"/>
  <c r="H87" i="4"/>
  <c r="A88" i="4"/>
  <c r="G87" i="4"/>
  <c r="D88" i="4" l="1"/>
  <c r="E88" i="4"/>
  <c r="E49" i="5"/>
  <c r="G49" i="5" s="1"/>
  <c r="C50" i="5" s="1"/>
  <c r="F88" i="4"/>
  <c r="C88" i="4"/>
  <c r="B88" i="4"/>
  <c r="H88" i="4"/>
  <c r="A89" i="4"/>
  <c r="G88" i="4"/>
  <c r="D89" i="4" l="1"/>
  <c r="E89" i="4"/>
  <c r="E50" i="5"/>
  <c r="G50" i="5" s="1"/>
  <c r="F89" i="4"/>
  <c r="C89" i="4"/>
  <c r="B89" i="4"/>
  <c r="H89" i="4"/>
  <c r="A90" i="4"/>
  <c r="G89" i="4"/>
  <c r="D90" i="4" l="1"/>
  <c r="E90" i="4"/>
  <c r="F90" i="4"/>
  <c r="C90" i="4"/>
  <c r="B90" i="4"/>
  <c r="H90" i="4"/>
  <c r="A91" i="4"/>
  <c r="G90" i="4"/>
  <c r="D91" i="4" l="1"/>
  <c r="E91" i="4"/>
  <c r="F91" i="4"/>
  <c r="C91" i="4"/>
  <c r="B91" i="4"/>
  <c r="H91" i="4"/>
  <c r="G91" i="4"/>
  <c r="A92" i="4"/>
  <c r="D92" i="4" l="1"/>
  <c r="E92" i="4"/>
  <c r="F92" i="4"/>
  <c r="C92" i="4"/>
  <c r="B92" i="4"/>
  <c r="H92" i="4"/>
  <c r="A93" i="4"/>
  <c r="G92" i="4"/>
  <c r="D93" i="4" l="1"/>
  <c r="E93" i="4"/>
  <c r="F93" i="4"/>
  <c r="C93" i="4"/>
  <c r="B93" i="4"/>
  <c r="H93" i="4"/>
  <c r="G93" i="4"/>
  <c r="A94" i="4"/>
  <c r="D94" i="4" l="1"/>
  <c r="E94" i="4"/>
  <c r="F94" i="4"/>
  <c r="C94" i="4"/>
  <c r="B94" i="4"/>
  <c r="H94" i="4"/>
  <c r="A95" i="4"/>
  <c r="G94" i="4"/>
  <c r="D95" i="4" l="1"/>
  <c r="E95" i="4"/>
  <c r="F95" i="4"/>
  <c r="C95" i="4"/>
  <c r="B95" i="4"/>
  <c r="H95" i="4"/>
  <c r="A96" i="4"/>
  <c r="G95" i="4"/>
  <c r="D96" i="4" l="1"/>
  <c r="E96" i="4"/>
  <c r="F96" i="4"/>
  <c r="C96" i="4"/>
  <c r="B96" i="4"/>
  <c r="H96" i="4"/>
  <c r="G96" i="4"/>
  <c r="A97" i="4"/>
  <c r="D97" i="4" l="1"/>
  <c r="E97" i="4"/>
  <c r="F97" i="4"/>
  <c r="C97" i="4"/>
  <c r="B97" i="4"/>
  <c r="H97" i="4"/>
  <c r="A98" i="4"/>
  <c r="G97" i="4"/>
  <c r="D98" i="4" l="1"/>
  <c r="E98" i="4"/>
  <c r="F98" i="4"/>
  <c r="C98" i="4"/>
  <c r="B98" i="4"/>
  <c r="H98" i="4"/>
  <c r="A99" i="4"/>
  <c r="G98" i="4"/>
  <c r="D99" i="4" l="1"/>
  <c r="E99" i="4"/>
  <c r="F99" i="4"/>
  <c r="C99" i="4"/>
  <c r="B99" i="4"/>
  <c r="H99" i="4"/>
  <c r="A100" i="4"/>
  <c r="G99" i="4"/>
  <c r="D100" i="4" l="1"/>
  <c r="E100" i="4"/>
  <c r="F100" i="4"/>
  <c r="C100" i="4"/>
  <c r="B100" i="4"/>
  <c r="H100" i="4"/>
  <c r="A101" i="4"/>
  <c r="G100" i="4"/>
  <c r="D101" i="4" l="1"/>
  <c r="E101" i="4"/>
  <c r="F101" i="4"/>
  <c r="C101" i="4"/>
  <c r="B101" i="4"/>
  <c r="H101" i="4"/>
  <c r="G101" i="4"/>
  <c r="A102" i="4"/>
  <c r="D102" i="4" l="1"/>
  <c r="E102" i="4"/>
  <c r="F102" i="4"/>
  <c r="C102" i="4"/>
  <c r="B102" i="4"/>
  <c r="H102" i="4"/>
  <c r="A103" i="4"/>
  <c r="G102" i="4"/>
  <c r="D103" i="4" l="1"/>
  <c r="E103" i="4"/>
  <c r="F103" i="4"/>
  <c r="C103" i="4"/>
  <c r="B103" i="4"/>
  <c r="H103" i="4"/>
  <c r="A104" i="4"/>
  <c r="G103" i="4"/>
  <c r="D104" i="4" l="1"/>
  <c r="E104" i="4"/>
  <c r="F104" i="4"/>
  <c r="C104" i="4"/>
  <c r="B104" i="4"/>
  <c r="H104" i="4"/>
  <c r="G104" i="4"/>
  <c r="A105" i="4"/>
  <c r="D105" i="4" l="1"/>
  <c r="E105" i="4"/>
  <c r="F105" i="4"/>
  <c r="C105" i="4"/>
  <c r="B105" i="4"/>
  <c r="H105" i="4"/>
  <c r="G105" i="4"/>
</calcChain>
</file>

<file path=xl/sharedStrings.xml><?xml version="1.0" encoding="utf-8"?>
<sst xmlns="http://schemas.openxmlformats.org/spreadsheetml/2006/main" count="54" uniqueCount="50">
  <si>
    <t>Retirement Savings Calculator</t>
  </si>
  <si>
    <t>© 2008 Vertex42 LLC</t>
  </si>
  <si>
    <t>http://www.vertex42.com/ExcelTemplates/retirement-planning-spreadsheet.html</t>
  </si>
  <si>
    <t>Your Current Age</t>
  </si>
  <si>
    <t>Age at Retirement</t>
  </si>
  <si>
    <t>Monthly expenses after retirement</t>
  </si>
  <si>
    <t>Additional Yearly Investment</t>
  </si>
  <si>
    <t># of Annual Payments</t>
  </si>
  <si>
    <t xml:space="preserve">Life Expectancy </t>
  </si>
  <si>
    <t>Inflation</t>
  </si>
  <si>
    <t>Expected Annual Return</t>
  </si>
  <si>
    <t>Expected Annual Return after retirement</t>
  </si>
  <si>
    <t>© 2014 IDEAS HUB</t>
  </si>
  <si>
    <t>Systematic Savings Plan for Retirement</t>
  </si>
  <si>
    <t>Estimated Future Value</t>
  </si>
  <si>
    <t>Years until retirement</t>
  </si>
  <si>
    <t>Estimated Future Value of Investments</t>
  </si>
  <si>
    <t>Current savings</t>
  </si>
  <si>
    <t>Your Total Invested Amount</t>
  </si>
  <si>
    <t>Total Interest Earned</t>
  </si>
  <si>
    <t xml:space="preserve">Inflation </t>
  </si>
  <si>
    <t>Monthly earnings after retirement</t>
  </si>
  <si>
    <t>Year</t>
  </si>
  <si>
    <t>Age</t>
  </si>
  <si>
    <t>Rate of Expected Return</t>
  </si>
  <si>
    <t>Cumulative Investment</t>
  </si>
  <si>
    <t>Yearly Interest Earned</t>
  </si>
  <si>
    <t>Cumulative Interest</t>
  </si>
  <si>
    <t>Balance at Year end</t>
  </si>
  <si>
    <t>Fund Scenario After Retirement</t>
  </si>
  <si>
    <t>retirement corpus</t>
  </si>
  <si>
    <t>years after retirement</t>
  </si>
  <si>
    <t>monthly expenses after retirement</t>
  </si>
  <si>
    <t>in todays rupee terms</t>
  </si>
  <si>
    <t>growth rate in corpus</t>
  </si>
  <si>
    <t xml:space="preserve">Number of payments </t>
  </si>
  <si>
    <t>starting corpus</t>
  </si>
  <si>
    <t>annual earnings</t>
  </si>
  <si>
    <t xml:space="preserve">interest earned </t>
  </si>
  <si>
    <t>expenditure</t>
  </si>
  <si>
    <t>final corpus</t>
  </si>
  <si>
    <t>Expected increase in yearly investment</t>
  </si>
  <si>
    <t>Pre-Retirement Accumulation Phase</t>
  </si>
  <si>
    <r>
      <t xml:space="preserve">Invested 
</t>
    </r>
    <r>
      <rPr>
        <sz val="10"/>
        <color theme="1"/>
        <rFont val="Calibri"/>
        <family val="2"/>
        <scheme val="major"/>
      </rPr>
      <t>(Payments)</t>
    </r>
  </si>
  <si>
    <t>Post-Retirement: Consumption Phase</t>
  </si>
  <si>
    <t>Retirement Savings Calculator - Summary</t>
  </si>
  <si>
    <t>Gear 5</t>
  </si>
  <si>
    <t>Post Retirement Risk Level</t>
  </si>
  <si>
    <t>Gear 2</t>
  </si>
  <si>
    <t>Pre-Retirement Risk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</si>
</sst>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* #,##0.00_);_(* \(#,##0.00\);_(* &quot;-&quot;??_);_(@_)"/>
    <numFmt numFmtId="166" formatCode="&quot;₹&quot;\ #,##0"/>
    <numFmt numFmtId="167" formatCode="_(* #,##0_);_(* \(#,##0\);_(* &quot;-&quot;??_);_(@_)"/>
  </numFmts>
  <fonts count="24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0"/>
      <color theme="1"/>
      <name val="Calibri"/>
      <family val="2"/>
      <scheme val="minor"/>
    </font>
    <font>
      <b/>
      <sz val="14"/>
      <color theme="1"/>
      <name val="Tahoma"/>
      <family val="2"/>
    </font>
    <font>
      <sz val="18"/>
      <color theme="1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u/>
      <sz val="10"/>
      <color rgb="FF0000FF"/>
      <name val="Calibri"/>
      <family val="2"/>
      <scheme val="major"/>
    </font>
    <font>
      <sz val="8"/>
      <color theme="1"/>
      <name val="Calibri"/>
      <family val="2"/>
      <scheme val="major"/>
    </font>
    <font>
      <sz val="10"/>
      <name val="Calibri"/>
      <family val="2"/>
      <scheme val="major"/>
    </font>
    <font>
      <b/>
      <sz val="11"/>
      <color rgb="FFFFFFFF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4"/>
      <color rgb="FF000000"/>
      <name val="Calibri"/>
      <family val="2"/>
      <scheme val="major"/>
    </font>
    <font>
      <b/>
      <sz val="10"/>
      <color theme="1"/>
      <name val="Calibri"/>
      <family val="2"/>
      <scheme val="maj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2B2B2"/>
        <bgColor rgb="FFB2B2B2"/>
      </patternFill>
    </fill>
    <fill>
      <patternFill patternType="solid">
        <fgColor theme="1"/>
        <bgColor theme="1"/>
      </patternFill>
    </fill>
    <fill>
      <patternFill patternType="solid">
        <fgColor rgb="FFF0F0F0"/>
        <bgColor rgb="FFF0F0F0"/>
      </patternFill>
    </fill>
    <fill>
      <patternFill patternType="solid">
        <fgColor rgb="FFBCC5E1"/>
        <bgColor rgb="FFBCC5E1"/>
      </patternFill>
    </fill>
    <fill>
      <patternFill patternType="solid">
        <fgColor rgb="FFE4E8F3"/>
        <bgColor rgb="FFE4E8F3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rgb="FFB2B2B2"/>
      </patternFill>
    </fill>
    <fill>
      <patternFill patternType="solid">
        <fgColor theme="6" tint="0.39997558519241921"/>
        <bgColor rgb="FFFDE9D9"/>
      </patternFill>
    </fill>
    <fill>
      <patternFill patternType="solid">
        <fgColor theme="0"/>
        <bgColor theme="1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B2B2B2"/>
      </bottom>
      <diagonal/>
    </border>
    <border>
      <left/>
      <right/>
      <top/>
      <bottom style="medium">
        <color rgb="FFB2B2B2"/>
      </bottom>
      <diagonal/>
    </border>
    <border>
      <left/>
      <right style="thin">
        <color rgb="FF000000"/>
      </right>
      <top/>
      <bottom style="medium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11" fillId="0" borderId="1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4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8" fillId="2" borderId="1" xfId="0" applyFont="1" applyFill="1" applyBorder="1" applyAlignment="1">
      <alignment horizontal="right" vertical="center"/>
    </xf>
    <xf numFmtId="1" fontId="18" fillId="9" borderId="9" xfId="0" applyNumberFormat="1" applyFont="1" applyFill="1" applyBorder="1" applyAlignment="1">
      <alignment horizontal="center"/>
    </xf>
    <xf numFmtId="0" fontId="12" fillId="2" borderId="1" xfId="0" applyFont="1" applyFill="1" applyBorder="1"/>
    <xf numFmtId="3" fontId="12" fillId="9" borderId="1" xfId="0" applyNumberFormat="1" applyFont="1" applyFill="1" applyBorder="1" applyAlignment="1">
      <alignment horizontal="center"/>
    </xf>
    <xf numFmtId="166" fontId="18" fillId="9" borderId="10" xfId="0" applyNumberFormat="1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right" vertical="center"/>
    </xf>
    <xf numFmtId="0" fontId="12" fillId="2" borderId="18" xfId="0" applyFont="1" applyFill="1" applyBorder="1"/>
    <xf numFmtId="10" fontId="18" fillId="9" borderId="10" xfId="0" applyNumberFormat="1" applyFont="1" applyFill="1" applyBorder="1" applyAlignment="1">
      <alignment horizontal="center" vertical="center"/>
    </xf>
    <xf numFmtId="0" fontId="12" fillId="5" borderId="1" xfId="0" applyFont="1" applyFill="1" applyBorder="1"/>
    <xf numFmtId="166" fontId="18" fillId="9" borderId="16" xfId="0" applyNumberFormat="1" applyFont="1" applyFill="1" applyBorder="1" applyAlignment="1">
      <alignment horizontal="center" vertical="center"/>
    </xf>
    <xf numFmtId="10" fontId="18" fillId="9" borderId="19" xfId="0" applyNumberFormat="1" applyFont="1" applyFill="1" applyBorder="1" applyAlignment="1">
      <alignment horizontal="center" vertical="center"/>
    </xf>
    <xf numFmtId="2" fontId="18" fillId="9" borderId="16" xfId="0" applyNumberFormat="1" applyFont="1" applyFill="1" applyBorder="1" applyAlignment="1">
      <alignment horizontal="center"/>
    </xf>
    <xf numFmtId="164" fontId="12" fillId="0" borderId="0" xfId="0" applyNumberFormat="1" applyFont="1"/>
    <xf numFmtId="9" fontId="18" fillId="9" borderId="16" xfId="1" applyFont="1" applyFill="1" applyBorder="1" applyAlignment="1">
      <alignment horizontal="center"/>
    </xf>
    <xf numFmtId="4" fontId="15" fillId="5" borderId="1" xfId="0" applyNumberFormat="1" applyFont="1" applyFill="1" applyBorder="1" applyAlignment="1">
      <alignment horizontal="right"/>
    </xf>
    <xf numFmtId="166" fontId="18" fillId="10" borderId="10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right"/>
    </xf>
    <xf numFmtId="10" fontId="18" fillId="0" borderId="19" xfId="0" applyNumberFormat="1" applyFont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/>
    </xf>
    <xf numFmtId="0" fontId="12" fillId="2" borderId="14" xfId="0" applyFont="1" applyFill="1" applyBorder="1"/>
    <xf numFmtId="0" fontId="12" fillId="0" borderId="4" xfId="0" applyFont="1" applyBorder="1"/>
    <xf numFmtId="0" fontId="12" fillId="0" borderId="5" xfId="0" applyFont="1" applyBorder="1"/>
    <xf numFmtId="4" fontId="15" fillId="0" borderId="0" xfId="0" applyNumberFormat="1" applyFont="1" applyAlignment="1">
      <alignment horizontal="right"/>
    </xf>
    <xf numFmtId="4" fontId="19" fillId="3" borderId="8" xfId="0" applyNumberFormat="1" applyFont="1" applyFill="1" applyBorder="1" applyAlignment="1">
      <alignment horizontal="center"/>
    </xf>
    <xf numFmtId="0" fontId="18" fillId="2" borderId="15" xfId="0" applyFont="1" applyFill="1" applyBorder="1"/>
    <xf numFmtId="166" fontId="19" fillId="3" borderId="8" xfId="0" applyNumberFormat="1" applyFont="1" applyFill="1" applyBorder="1" applyAlignment="1">
      <alignment horizontal="right" vertical="center"/>
    </xf>
    <xf numFmtId="0" fontId="21" fillId="6" borderId="21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right" vertical="center" wrapText="1"/>
    </xf>
    <xf numFmtId="0" fontId="21" fillId="6" borderId="23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4" fontId="15" fillId="7" borderId="1" xfId="0" applyNumberFormat="1" applyFont="1" applyFill="1" applyBorder="1" applyAlignment="1">
      <alignment horizontal="right"/>
    </xf>
    <xf numFmtId="3" fontId="15" fillId="7" borderId="15" xfId="0" applyNumberFormat="1" applyFont="1" applyFill="1" applyBorder="1"/>
    <xf numFmtId="0" fontId="15" fillId="0" borderId="4" xfId="0" applyFont="1" applyBorder="1" applyAlignment="1">
      <alignment horizontal="center"/>
    </xf>
    <xf numFmtId="10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right"/>
    </xf>
    <xf numFmtId="3" fontId="15" fillId="0" borderId="5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10" fontId="15" fillId="0" borderId="20" xfId="0" applyNumberFormat="1" applyFont="1" applyBorder="1" applyAlignment="1">
      <alignment horizontal="center"/>
    </xf>
    <xf numFmtId="3" fontId="15" fillId="0" borderId="20" xfId="0" applyNumberFormat="1" applyFont="1" applyBorder="1" applyAlignment="1">
      <alignment horizontal="right"/>
    </xf>
    <xf numFmtId="3" fontId="15" fillId="0" borderId="7" xfId="0" applyNumberFormat="1" applyFont="1" applyBorder="1" applyAlignment="1">
      <alignment horizontal="right"/>
    </xf>
    <xf numFmtId="10" fontId="12" fillId="0" borderId="0" xfId="0" applyNumberFormat="1" applyFont="1"/>
    <xf numFmtId="3" fontId="12" fillId="0" borderId="0" xfId="0" applyNumberFormat="1" applyFont="1"/>
    <xf numFmtId="0" fontId="16" fillId="0" borderId="12" xfId="0" applyFont="1" applyBorder="1"/>
    <xf numFmtId="0" fontId="16" fillId="0" borderId="13" xfId="0" applyFont="1" applyBorder="1"/>
    <xf numFmtId="167" fontId="15" fillId="0" borderId="0" xfId="2" applyNumberFormat="1" applyFont="1" applyAlignment="1"/>
    <xf numFmtId="1" fontId="15" fillId="0" borderId="0" xfId="0" applyNumberFormat="1" applyFont="1" applyAlignment="1">
      <alignment horizontal="right"/>
    </xf>
    <xf numFmtId="1" fontId="15" fillId="0" borderId="20" xfId="0" applyNumberFormat="1" applyFont="1" applyBorder="1" applyAlignment="1">
      <alignment horizontal="right"/>
    </xf>
    <xf numFmtId="0" fontId="17" fillId="11" borderId="18" xfId="0" applyFont="1" applyFill="1" applyBorder="1" applyAlignment="1">
      <alignment vertical="center"/>
    </xf>
    <xf numFmtId="0" fontId="17" fillId="11" borderId="15" xfId="0" applyFont="1" applyFill="1" applyBorder="1" applyAlignment="1">
      <alignment vertical="center"/>
    </xf>
    <xf numFmtId="0" fontId="1" fillId="0" borderId="0" xfId="0" applyFont="1"/>
    <xf numFmtId="0" fontId="1" fillId="0" borderId="24" xfId="0" applyFont="1" applyBorder="1"/>
    <xf numFmtId="0" fontId="23" fillId="0" borderId="24" xfId="0" applyFont="1" applyBorder="1"/>
    <xf numFmtId="0" fontId="9" fillId="0" borderId="24" xfId="0" applyFont="1" applyBorder="1"/>
    <xf numFmtId="166" fontId="18" fillId="8" borderId="24" xfId="0" applyNumberFormat="1" applyFont="1" applyFill="1" applyBorder="1" applyAlignment="1">
      <alignment horizontal="right" vertical="center"/>
    </xf>
    <xf numFmtId="3" fontId="18" fillId="0" borderId="24" xfId="0" applyNumberFormat="1" applyFont="1" applyBorder="1" applyAlignment="1">
      <alignment horizontal="right"/>
    </xf>
    <xf numFmtId="0" fontId="18" fillId="8" borderId="24" xfId="0" applyFont="1" applyFill="1" applyBorder="1" applyAlignment="1">
      <alignment horizontal="right"/>
    </xf>
    <xf numFmtId="10" fontId="18" fillId="8" borderId="24" xfId="0" applyNumberFormat="1" applyFont="1" applyFill="1" applyBorder="1" applyAlignment="1">
      <alignment horizontal="right"/>
    </xf>
    <xf numFmtId="9" fontId="18" fillId="0" borderId="24" xfId="0" applyNumberFormat="1" applyFont="1" applyBorder="1" applyAlignment="1">
      <alignment horizontal="right"/>
    </xf>
    <xf numFmtId="1" fontId="18" fillId="0" borderId="24" xfId="0" applyNumberFormat="1" applyFont="1" applyBorder="1" applyAlignment="1">
      <alignment horizontal="right"/>
    </xf>
    <xf numFmtId="0" fontId="8" fillId="0" borderId="0" xfId="0" applyFont="1"/>
    <xf numFmtId="1" fontId="1" fillId="0" borderId="0" xfId="0" applyNumberFormat="1" applyFont="1"/>
    <xf numFmtId="0" fontId="20" fillId="0" borderId="18" xfId="0" applyFont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5" xfId="0" applyFont="1" applyBorder="1"/>
    <xf numFmtId="0" fontId="12" fillId="2" borderId="17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0" fontId="22" fillId="0" borderId="18" xfId="0" applyFont="1" applyBorder="1" applyAlignment="1">
      <alignment horizontal="center" vertical="center"/>
    </xf>
    <xf numFmtId="4" fontId="15" fillId="2" borderId="18" xfId="0" applyNumberFormat="1" applyFont="1" applyFill="1" applyBorder="1" applyAlignment="1">
      <alignment horizontal="right"/>
    </xf>
    <xf numFmtId="10" fontId="18" fillId="0" borderId="18" xfId="0" applyNumberFormat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0F0F0"/>
          <bgColor rgb="FFF0F0F0"/>
        </patternFill>
      </fill>
    </dxf>
    <dxf>
      <font>
        <color rgb="FFF0F0F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37615412286669"/>
          <c:y val="0.16196733741615632"/>
          <c:w val="0.44936594854577189"/>
          <c:h val="0.57060600758238555"/>
        </c:manualLayout>
      </c:layout>
      <c:scatterChart>
        <c:scatterStyle val="lineMarker"/>
        <c:varyColors val="1"/>
        <c:ser>
          <c:idx val="0"/>
          <c:order val="0"/>
          <c:tx>
            <c:v>Balance at Year end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'Goal - retirement'!$B$46:$B$105</c:f>
              <c:numCache>
                <c:formatCode>_(* #,##0_);_(* \(#,##0\);_(* "-"??_);_(@_)</c:formatCode>
                <c:ptCount val="60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 formatCode="0">
                  <c:v>50</c:v>
                </c:pt>
                <c:pt idx="21" formatCode="0">
                  <c:v>51</c:v>
                </c:pt>
                <c:pt idx="22" formatCode="0">
                  <c:v>52</c:v>
                </c:pt>
                <c:pt idx="23" formatCode="0">
                  <c:v>53</c:v>
                </c:pt>
                <c:pt idx="24" formatCode="0">
                  <c:v>54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  <c:pt idx="36" formatCode="0">
                  <c:v>#N/A</c:v>
                </c:pt>
                <c:pt idx="37" formatCode="0">
                  <c:v>#N/A</c:v>
                </c:pt>
                <c:pt idx="38" formatCode="0">
                  <c:v>#N/A</c:v>
                </c:pt>
                <c:pt idx="39" formatCode="0">
                  <c:v>#N/A</c:v>
                </c:pt>
                <c:pt idx="40" formatCode="0">
                  <c:v>#N/A</c:v>
                </c:pt>
                <c:pt idx="41" formatCode="0">
                  <c:v>#N/A</c:v>
                </c:pt>
                <c:pt idx="42" formatCode="0">
                  <c:v>#N/A</c:v>
                </c:pt>
                <c:pt idx="43" formatCode="0">
                  <c:v>#N/A</c:v>
                </c:pt>
                <c:pt idx="44" formatCode="0">
                  <c:v>#N/A</c:v>
                </c:pt>
                <c:pt idx="45" formatCode="0">
                  <c:v>#N/A</c:v>
                </c:pt>
                <c:pt idx="46" formatCode="0">
                  <c:v>#N/A</c:v>
                </c:pt>
                <c:pt idx="47" formatCode="0">
                  <c:v>#N/A</c:v>
                </c:pt>
                <c:pt idx="48" formatCode="0">
                  <c:v>#N/A</c:v>
                </c:pt>
                <c:pt idx="49" formatCode="0">
                  <c:v>#N/A</c:v>
                </c:pt>
                <c:pt idx="50" formatCode="0">
                  <c:v>#N/A</c:v>
                </c:pt>
                <c:pt idx="51" formatCode="0">
                  <c:v>#N/A</c:v>
                </c:pt>
                <c:pt idx="52" formatCode="0">
                  <c:v>#N/A</c:v>
                </c:pt>
                <c:pt idx="53" formatCode="0">
                  <c:v>#N/A</c:v>
                </c:pt>
                <c:pt idx="54" formatCode="0">
                  <c:v>#N/A</c:v>
                </c:pt>
                <c:pt idx="55" formatCode="0">
                  <c:v>#N/A</c:v>
                </c:pt>
                <c:pt idx="56" formatCode="0">
                  <c:v>#N/A</c:v>
                </c:pt>
                <c:pt idx="57" formatCode="0">
                  <c:v>#N/A</c:v>
                </c:pt>
                <c:pt idx="58" formatCode="0">
                  <c:v>#N/A</c:v>
                </c:pt>
                <c:pt idx="59" formatCode="0">
                  <c:v>#N/A</c:v>
                </c:pt>
              </c:numCache>
            </c:numRef>
          </c:xVal>
          <c:yVal>
            <c:numRef>
              <c:f>'Goal - retirement'!$H$46:$H$105</c:f>
              <c:numCache>
                <c:formatCode>#,##0</c:formatCode>
                <c:ptCount val="60"/>
                <c:pt idx="0">
                  <c:v>350000</c:v>
                </c:pt>
                <c:pt idx="1">
                  <c:v>780850</c:v>
                </c:pt>
                <c:pt idx="2">
                  <c:v>1306564.3500000001</c:v>
                </c:pt>
                <c:pt idx="3">
                  <c:v>1943317.7928500003</c:v>
                </c:pt>
                <c:pt idx="4">
                  <c:v>2709757.8438563505</c:v>
                </c:pt>
                <c:pt idx="5">
                  <c:v>3627360.5536444057</c:v>
                </c:pt>
                <c:pt idx="6">
                  <c:v>4720835.5149133345</c:v>
                </c:pt>
                <c:pt idx="7">
                  <c:v>6018586.749660844</c:v>
                </c:pt>
                <c:pt idx="8">
                  <c:v>7553236.9905763809</c:v>
                </c:pt>
                <c:pt idx="9">
                  <c:v>9362223.8616379239</c:v>
                </c:pt>
                <c:pt idx="10">
                  <c:v>11488477.583200207</c:v>
                </c:pt>
                <c:pt idx="11">
                  <c:v>13981191.092606362</c:v>
                </c:pt>
                <c:pt idx="12">
                  <c:v>16896694.90127711</c:v>
                </c:pt>
                <c:pt idx="13">
                  <c:v>20299450.624397285</c:v>
                </c:pt>
                <c:pt idx="14">
                  <c:v>24263178.943473209</c:v>
                </c:pt>
                <c:pt idx="15">
                  <c:v>28872139.821938701</c:v>
                </c:pt>
                <c:pt idx="16">
                  <c:v>34222585.119802654</c:v>
                </c:pt>
                <c:pt idx="17">
                  <c:v>40424406.379044965</c:v>
                </c:pt>
                <c:pt idx="18">
                  <c:v>47603003.515376478</c:v>
                </c:pt>
                <c:pt idx="19">
                  <c:v>55901403.497231692</c:v>
                </c:pt>
                <c:pt idx="20">
                  <c:v>65482661.868070647</c:v>
                </c:pt>
                <c:pt idx="21">
                  <c:v>76532584.22799027</c:v>
                </c:pt>
                <c:pt idx="22">
                  <c:v>89262809.596968636</c:v>
                </c:pt>
                <c:pt idx="23">
                  <c:v>103914303.00426416</c:v>
                </c:pt>
                <c:pt idx="24">
                  <c:v>120761310.76481333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7A-4FD9-908A-E3B6CC2240EA}"/>
            </c:ext>
          </c:extLst>
        </c:ser>
        <c:ser>
          <c:idx val="1"/>
          <c:order val="1"/>
          <c:tx>
            <c:v>Cumulative Investment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xVal>
            <c:numRef>
              <c:f>'Goal - retirement'!$B$46:$B$105</c:f>
              <c:numCache>
                <c:formatCode>_(* #,##0_);_(* \(#,##0\);_(* "-"??_);_(@_)</c:formatCode>
                <c:ptCount val="60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 formatCode="0">
                  <c:v>50</c:v>
                </c:pt>
                <c:pt idx="21" formatCode="0">
                  <c:v>51</c:v>
                </c:pt>
                <c:pt idx="22" formatCode="0">
                  <c:v>52</c:v>
                </c:pt>
                <c:pt idx="23" formatCode="0">
                  <c:v>53</c:v>
                </c:pt>
                <c:pt idx="24" formatCode="0">
                  <c:v>54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  <c:pt idx="36" formatCode="0">
                  <c:v>#N/A</c:v>
                </c:pt>
                <c:pt idx="37" formatCode="0">
                  <c:v>#N/A</c:v>
                </c:pt>
                <c:pt idx="38" formatCode="0">
                  <c:v>#N/A</c:v>
                </c:pt>
                <c:pt idx="39" formatCode="0">
                  <c:v>#N/A</c:v>
                </c:pt>
                <c:pt idx="40" formatCode="0">
                  <c:v>#N/A</c:v>
                </c:pt>
                <c:pt idx="41" formatCode="0">
                  <c:v>#N/A</c:v>
                </c:pt>
                <c:pt idx="42" formatCode="0">
                  <c:v>#N/A</c:v>
                </c:pt>
                <c:pt idx="43" formatCode="0">
                  <c:v>#N/A</c:v>
                </c:pt>
                <c:pt idx="44" formatCode="0">
                  <c:v>#N/A</c:v>
                </c:pt>
                <c:pt idx="45" formatCode="0">
                  <c:v>#N/A</c:v>
                </c:pt>
                <c:pt idx="46" formatCode="0">
                  <c:v>#N/A</c:v>
                </c:pt>
                <c:pt idx="47" formatCode="0">
                  <c:v>#N/A</c:v>
                </c:pt>
                <c:pt idx="48" formatCode="0">
                  <c:v>#N/A</c:v>
                </c:pt>
                <c:pt idx="49" formatCode="0">
                  <c:v>#N/A</c:v>
                </c:pt>
                <c:pt idx="50" formatCode="0">
                  <c:v>#N/A</c:v>
                </c:pt>
                <c:pt idx="51" formatCode="0">
                  <c:v>#N/A</c:v>
                </c:pt>
                <c:pt idx="52" formatCode="0">
                  <c:v>#N/A</c:v>
                </c:pt>
                <c:pt idx="53" formatCode="0">
                  <c:v>#N/A</c:v>
                </c:pt>
                <c:pt idx="54" formatCode="0">
                  <c:v>#N/A</c:v>
                </c:pt>
                <c:pt idx="55" formatCode="0">
                  <c:v>#N/A</c:v>
                </c:pt>
                <c:pt idx="56" formatCode="0">
                  <c:v>#N/A</c:v>
                </c:pt>
                <c:pt idx="57" formatCode="0">
                  <c:v>#N/A</c:v>
                </c:pt>
                <c:pt idx="58" formatCode="0">
                  <c:v>#N/A</c:v>
                </c:pt>
                <c:pt idx="59" formatCode="0">
                  <c:v>#N/A</c:v>
                </c:pt>
              </c:numCache>
            </c:numRef>
          </c:xVal>
          <c:yVal>
            <c:numRef>
              <c:f>'Goal - retirement'!$E$46:$E$105</c:f>
              <c:numCache>
                <c:formatCode>#,##0</c:formatCode>
                <c:ptCount val="60"/>
                <c:pt idx="0">
                  <c:v>350000</c:v>
                </c:pt>
                <c:pt idx="1">
                  <c:v>742000</c:v>
                </c:pt>
                <c:pt idx="2">
                  <c:v>1181040</c:v>
                </c:pt>
                <c:pt idx="3">
                  <c:v>1672764.8000000003</c:v>
                </c:pt>
                <c:pt idx="4">
                  <c:v>2223496.5760000004</c:v>
                </c:pt>
                <c:pt idx="5">
                  <c:v>2840316.1651200005</c:v>
                </c:pt>
                <c:pt idx="6">
                  <c:v>3531154.1049344009</c:v>
                </c:pt>
                <c:pt idx="7">
                  <c:v>4304892.5975265298</c:v>
                </c:pt>
                <c:pt idx="8">
                  <c:v>5171479.7092297133</c:v>
                </c:pt>
                <c:pt idx="9">
                  <c:v>6142057.2743372796</c:v>
                </c:pt>
                <c:pt idx="10">
                  <c:v>7229104.1472577536</c:v>
                </c:pt>
                <c:pt idx="11">
                  <c:v>8446596.6449286845</c:v>
                </c:pt>
                <c:pt idx="12">
                  <c:v>9810188.2423201278</c:v>
                </c:pt>
                <c:pt idx="13">
                  <c:v>11337410.831398545</c:v>
                </c:pt>
                <c:pt idx="14">
                  <c:v>13047900.131166371</c:v>
                </c:pt>
                <c:pt idx="15">
                  <c:v>14963648.146906337</c:v>
                </c:pt>
                <c:pt idx="16">
                  <c:v>17109285.924535099</c:v>
                </c:pt>
                <c:pt idx="17">
                  <c:v>19512400.235479314</c:v>
                </c:pt>
                <c:pt idx="18">
                  <c:v>22203888.263736833</c:v>
                </c:pt>
                <c:pt idx="19">
                  <c:v>25218354.855385255</c:v>
                </c:pt>
                <c:pt idx="20">
                  <c:v>28594557.438031487</c:v>
                </c:pt>
                <c:pt idx="21">
                  <c:v>32375904.33059527</c:v>
                </c:pt>
                <c:pt idx="22">
                  <c:v>36611012.850266702</c:v>
                </c:pt>
                <c:pt idx="23">
                  <c:v>41354334.392298713</c:v>
                </c:pt>
                <c:pt idx="24">
                  <c:v>46666854.519374564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7A-4FD9-908A-E3B6CC224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740435"/>
        <c:axId val="1011653920"/>
      </c:scatterChart>
      <c:valAx>
        <c:axId val="1315740435"/>
        <c:scaling>
          <c:orientation val="minMax"/>
          <c:min val="25"/>
        </c:scaling>
        <c:delete val="0"/>
        <c:axPos val="b"/>
        <c:title>
          <c:tx>
            <c:rich>
              <a:bodyPr/>
              <a:lstStyle/>
              <a:p>
                <a:pPr lvl="0">
                  <a:defRPr sz="9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900" b="1" i="0">
                    <a:solidFill>
                      <a:srgbClr val="000000"/>
                    </a:solidFill>
                    <a:latin typeface="Arial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46244117715374072"/>
              <c:y val="0.90594267300745823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011653920"/>
        <c:crosses val="autoZero"/>
        <c:crossBetween val="midCat"/>
      </c:valAx>
      <c:valAx>
        <c:axId val="1011653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₹&quot;\ #,##0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315740435"/>
        <c:crosses val="autoZero"/>
        <c:crossBetween val="midCat"/>
        <c:majorUnit val="30000000"/>
      </c:valAx>
    </c:plotArea>
    <c:legend>
      <c:legendPos val="t"/>
      <c:overlay val="0"/>
      <c:txPr>
        <a:bodyPr/>
        <a:lstStyle/>
        <a:p>
          <a:pPr lvl="0">
            <a:defRPr sz="800" b="0" i="0">
              <a:solidFill>
                <a:srgbClr val="000000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'after retirement'!$G$20</c:f>
              <c:strCache>
                <c:ptCount val="1"/>
                <c:pt idx="0">
                  <c:v>final corpus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'after retirement'!$B$21:$B$54</c:f>
              <c:numCache>
                <c:formatCode>0</c:formatCode>
                <c:ptCount val="34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cat>
          <c:val>
            <c:numRef>
              <c:f>'after retirement'!$G$21:$G$54</c:f>
              <c:numCache>
                <c:formatCode>0</c:formatCode>
                <c:ptCount val="34"/>
                <c:pt idx="0">
                  <c:v>124254669.23932621</c:v>
                </c:pt>
                <c:pt idx="1">
                  <c:v>127609038.67838904</c:v>
                </c:pt>
                <c:pt idx="2">
                  <c:v>130783695.67834458</c:v>
                </c:pt>
                <c:pt idx="3">
                  <c:v>133732464.95199996</c:v>
                </c:pt>
                <c:pt idx="4">
                  <c:v>136403112.72788617</c:v>
                </c:pt>
                <c:pt idx="5">
                  <c:v>138736677.78906292</c:v>
                </c:pt>
                <c:pt idx="6">
                  <c:v>140666733.99774835</c:v>
                </c:pt>
                <c:pt idx="7">
                  <c:v>142118577.55874556</c:v>
                </c:pt>
                <c:pt idx="8">
                  <c:v>143008331.62491581</c:v>
                </c:pt>
                <c:pt idx="9">
                  <c:v>143241960.13649103</c:v>
                </c:pt>
                <c:pt idx="10">
                  <c:v>142714182.00700882</c:v>
                </c:pt>
                <c:pt idx="11">
                  <c:v>141307275.915728</c:v>
                </c:pt>
                <c:pt idx="12">
                  <c:v>138889765.03258327</c:v>
                </c:pt>
                <c:pt idx="13">
                  <c:v>135314969.97945142</c:v>
                </c:pt>
                <c:pt idx="14">
                  <c:v>130419417.2124041</c:v>
                </c:pt>
                <c:pt idx="15">
                  <c:v>124021088.78460976</c:v>
                </c:pt>
                <c:pt idx="16">
                  <c:v>115917498.10866374</c:v>
                </c:pt>
                <c:pt idx="17">
                  <c:v>105883574.86948016</c:v>
                </c:pt>
                <c:pt idx="18">
                  <c:v>93669340.632567719</c:v>
                </c:pt>
                <c:pt idx="19">
                  <c:v>78997354.934508875</c:v>
                </c:pt>
                <c:pt idx="20">
                  <c:v>61559909.718530908</c:v>
                </c:pt>
                <c:pt idx="21">
                  <c:v>41015947.872624949</c:v>
                </c:pt>
                <c:pt idx="22">
                  <c:v>16987679.323708877</c:v>
                </c:pt>
                <c:pt idx="23">
                  <c:v>-10943134.379778475</c:v>
                </c:pt>
                <c:pt idx="24">
                  <c:v>-43239258.823079392</c:v>
                </c:pt>
                <c:pt idx="25">
                  <c:v>-80412463.662728146</c:v>
                </c:pt>
                <c:pt idx="26">
                  <c:v>-123028435.89367935</c:v>
                </c:pt>
                <c:pt idx="27">
                  <c:v>-171712171.20628694</c:v>
                </c:pt>
                <c:pt idx="28">
                  <c:v>-227153889.14652085</c:v>
                </c:pt>
                <c:pt idx="29">
                  <c:v>-290115522.1175127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4-45A3-AC76-91EA050ED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71696"/>
        <c:axId val="2113972064"/>
      </c:lineChart>
      <c:catAx>
        <c:axId val="34271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972064"/>
        <c:crosses val="autoZero"/>
        <c:auto val="1"/>
        <c:lblAlgn val="ctr"/>
        <c:lblOffset val="100"/>
        <c:tickLblSkip val="3"/>
        <c:noMultiLvlLbl val="0"/>
      </c:catAx>
      <c:valAx>
        <c:axId val="211397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7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'after retirement'!$G$20</c:f>
              <c:strCache>
                <c:ptCount val="1"/>
                <c:pt idx="0">
                  <c:v>final corpus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'after retirement'!$B$21:$B$54</c:f>
              <c:numCache>
                <c:formatCode>0</c:formatCode>
                <c:ptCount val="34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cat>
          <c:val>
            <c:numRef>
              <c:f>'after retirement'!$G$21:$G$54</c:f>
              <c:numCache>
                <c:formatCode>0</c:formatCode>
                <c:ptCount val="34"/>
                <c:pt idx="0">
                  <c:v>124254669.23932621</c:v>
                </c:pt>
                <c:pt idx="1">
                  <c:v>127609038.67838904</c:v>
                </c:pt>
                <c:pt idx="2">
                  <c:v>130783695.67834458</c:v>
                </c:pt>
                <c:pt idx="3">
                  <c:v>133732464.95199996</c:v>
                </c:pt>
                <c:pt idx="4">
                  <c:v>136403112.72788617</c:v>
                </c:pt>
                <c:pt idx="5">
                  <c:v>138736677.78906292</c:v>
                </c:pt>
                <c:pt idx="6">
                  <c:v>140666733.99774835</c:v>
                </c:pt>
                <c:pt idx="7">
                  <c:v>142118577.55874556</c:v>
                </c:pt>
                <c:pt idx="8">
                  <c:v>143008331.62491581</c:v>
                </c:pt>
                <c:pt idx="9">
                  <c:v>143241960.13649103</c:v>
                </c:pt>
                <c:pt idx="10">
                  <c:v>142714182.00700882</c:v>
                </c:pt>
                <c:pt idx="11">
                  <c:v>141307275.915728</c:v>
                </c:pt>
                <c:pt idx="12">
                  <c:v>138889765.03258327</c:v>
                </c:pt>
                <c:pt idx="13">
                  <c:v>135314969.97945142</c:v>
                </c:pt>
                <c:pt idx="14">
                  <c:v>130419417.2124041</c:v>
                </c:pt>
                <c:pt idx="15">
                  <c:v>124021088.78460976</c:v>
                </c:pt>
                <c:pt idx="16">
                  <c:v>115917498.10866374</c:v>
                </c:pt>
                <c:pt idx="17">
                  <c:v>105883574.86948016</c:v>
                </c:pt>
                <c:pt idx="18">
                  <c:v>93669340.632567719</c:v>
                </c:pt>
                <c:pt idx="19">
                  <c:v>78997354.934508875</c:v>
                </c:pt>
                <c:pt idx="20">
                  <c:v>61559909.718530908</c:v>
                </c:pt>
                <c:pt idx="21">
                  <c:v>41015947.872624949</c:v>
                </c:pt>
                <c:pt idx="22">
                  <c:v>16987679.323708877</c:v>
                </c:pt>
                <c:pt idx="23">
                  <c:v>-10943134.379778475</c:v>
                </c:pt>
                <c:pt idx="24">
                  <c:v>-43239258.823079392</c:v>
                </c:pt>
                <c:pt idx="25">
                  <c:v>-80412463.662728146</c:v>
                </c:pt>
                <c:pt idx="26">
                  <c:v>-123028435.89367935</c:v>
                </c:pt>
                <c:pt idx="27">
                  <c:v>-171712171.20628694</c:v>
                </c:pt>
                <c:pt idx="28">
                  <c:v>-227153889.14652085</c:v>
                </c:pt>
                <c:pt idx="29">
                  <c:v>-290115522.1175127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B-466C-83D3-798F9C312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71696"/>
        <c:axId val="2113972064"/>
      </c:lineChart>
      <c:catAx>
        <c:axId val="34271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972064"/>
        <c:crosses val="autoZero"/>
        <c:auto val="1"/>
        <c:lblAlgn val="ctr"/>
        <c:lblOffset val="100"/>
        <c:tickLblSkip val="3"/>
        <c:noMultiLvlLbl val="0"/>
      </c:catAx>
      <c:valAx>
        <c:axId val="211397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7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1187450</xdr:colOff>
      <xdr:row>19</xdr:row>
      <xdr:rowOff>112888</xdr:rowOff>
    </xdr:from>
    <xdr:ext cx="4978400" cy="2765778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AA929D0-1FAE-46DB-A070-8C428CD40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2</xdr:col>
      <xdr:colOff>1255889</xdr:colOff>
      <xdr:row>0</xdr:row>
      <xdr:rowOff>155222</xdr:rowOff>
    </xdr:from>
    <xdr:to>
      <xdr:col>7</xdr:col>
      <xdr:colOff>381000</xdr:colOff>
      <xdr:row>17</xdr:row>
      <xdr:rowOff>28223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5F12A-EF97-48F8-BD7A-0E1A33A26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481204</xdr:colOff>
      <xdr:row>0</xdr:row>
      <xdr:rowOff>120695</xdr:rowOff>
    </xdr:from>
    <xdr:to>
      <xdr:col>6</xdr:col>
      <xdr:colOff>627570</xdr:colOff>
      <xdr:row>15</xdr:row>
      <xdr:rowOff>103798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E0140C-17D5-4E83-985E-25BA85112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/>
  </sheetViews>
  <sheetFormatPr defaultColWidth="14.3984375" defaultRowHeight="15" customHeight="1" x14ac:dyDescent="0.3"/>
  <cols>
    <col min="1" max="26" width="8.69921875" customWidth="1"/>
  </cols>
  <sheetData>
    <row r="1" spans="1:1" ht="12" customHeight="1" x14ac:dyDescent="0.3">
      <c r="A1" s="1" t="s">
        <v>0</v>
      </c>
    </row>
    <row r="2" spans="1:1" ht="12" customHeight="1" x14ac:dyDescent="0.3">
      <c r="A2" s="2" t="s">
        <v>1</v>
      </c>
    </row>
    <row r="3" spans="1:1" ht="12" customHeight="1" x14ac:dyDescent="0.3">
      <c r="A3" s="2" t="s">
        <v>2</v>
      </c>
    </row>
    <row r="4" spans="1:1" ht="12" customHeight="1" x14ac:dyDescent="0.3"/>
    <row r="5" spans="1:1" ht="12" customHeight="1" x14ac:dyDescent="0.3"/>
    <row r="6" spans="1:1" ht="12" customHeight="1" x14ac:dyDescent="0.3"/>
    <row r="7" spans="1:1" ht="12" customHeight="1" x14ac:dyDescent="0.3"/>
    <row r="8" spans="1:1" ht="12" customHeight="1" x14ac:dyDescent="0.3"/>
    <row r="9" spans="1:1" ht="12" customHeight="1" x14ac:dyDescent="0.3"/>
    <row r="10" spans="1:1" ht="12" customHeight="1" x14ac:dyDescent="0.3"/>
    <row r="11" spans="1:1" ht="12" customHeight="1" x14ac:dyDescent="0.3"/>
    <row r="12" spans="1:1" ht="12" customHeight="1" x14ac:dyDescent="0.3"/>
    <row r="13" spans="1:1" ht="12" customHeight="1" x14ac:dyDescent="0.3"/>
    <row r="14" spans="1:1" ht="12" customHeight="1" x14ac:dyDescent="0.3"/>
    <row r="15" spans="1:1" ht="12" customHeight="1" x14ac:dyDescent="0.3"/>
    <row r="16" spans="1:1" ht="12" customHeight="1" x14ac:dyDescent="0.3"/>
    <row r="17" ht="12" customHeight="1" x14ac:dyDescent="0.3"/>
    <row r="18" ht="12" customHeight="1" x14ac:dyDescent="0.3"/>
    <row r="19" ht="12" customHeight="1" x14ac:dyDescent="0.3"/>
    <row r="20" ht="12" customHeight="1" x14ac:dyDescent="0.3"/>
    <row r="21" ht="12" customHeight="1" x14ac:dyDescent="0.3"/>
    <row r="22" ht="12" customHeight="1" x14ac:dyDescent="0.3"/>
    <row r="23" ht="12" customHeight="1" x14ac:dyDescent="0.3"/>
    <row r="24" ht="12" customHeight="1" x14ac:dyDescent="0.3"/>
    <row r="25" ht="12" customHeight="1" x14ac:dyDescent="0.3"/>
    <row r="26" ht="12" customHeight="1" x14ac:dyDescent="0.3"/>
    <row r="27" ht="12" customHeight="1" x14ac:dyDescent="0.3"/>
    <row r="28" ht="12" customHeight="1" x14ac:dyDescent="0.3"/>
    <row r="29" ht="12" customHeight="1" x14ac:dyDescent="0.3"/>
    <row r="30" ht="12" customHeight="1" x14ac:dyDescent="0.3"/>
    <row r="31" ht="12" customHeight="1" x14ac:dyDescent="0.3"/>
    <row r="32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</sheetData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3"/>
  <sheetViews>
    <sheetView showGridLines="0" tabSelected="1" zoomScale="83" zoomScaleNormal="83" workbookViewId="0">
      <selection activeCell="B14" sqref="B14"/>
    </sheetView>
  </sheetViews>
  <sheetFormatPr defaultColWidth="14.3984375" defaultRowHeight="15" customHeight="1" x14ac:dyDescent="0.3"/>
  <cols>
    <col min="1" max="1" width="41.5" style="8" customWidth="1"/>
    <col min="2" max="2" width="26.296875" style="8" customWidth="1"/>
    <col min="3" max="3" width="39.69921875" style="8" bestFit="1" customWidth="1"/>
    <col min="4" max="4" width="15.59765625" style="8" customWidth="1"/>
    <col min="5" max="5" width="11.69921875" style="8" customWidth="1"/>
    <col min="6" max="6" width="11.3984375" style="8" customWidth="1"/>
    <col min="7" max="7" width="12.69921875" style="8" customWidth="1"/>
    <col min="8" max="8" width="20.69921875" style="8" customWidth="1"/>
    <col min="9" max="9" width="7.296875" style="8" customWidth="1"/>
    <col min="10" max="10" width="13.09765625" style="8" customWidth="1"/>
    <col min="11" max="11" width="9.296875" style="8" customWidth="1"/>
    <col min="12" max="12" width="11.09765625" style="8" customWidth="1"/>
    <col min="13" max="26" width="9.09765625" style="8" customWidth="1"/>
    <col min="27" max="16384" width="14.3984375" style="8"/>
  </cols>
  <sheetData>
    <row r="1" spans="1:26" ht="23.5" x14ac:dyDescent="0.3">
      <c r="A1" s="78" t="s">
        <v>45</v>
      </c>
      <c r="B1" s="79"/>
      <c r="C1" s="5"/>
      <c r="D1" s="5"/>
      <c r="E1" s="5"/>
      <c r="F1" s="5"/>
      <c r="G1" s="5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" hidden="1" customHeight="1" x14ac:dyDescent="0.3">
      <c r="A2" s="9"/>
      <c r="B2" s="7"/>
      <c r="C2" s="7"/>
      <c r="D2" s="7"/>
      <c r="E2" s="7"/>
      <c r="F2" s="7"/>
      <c r="G2" s="80" t="s">
        <v>12</v>
      </c>
      <c r="H2" s="8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.75" customHeight="1" x14ac:dyDescent="0.3">
      <c r="A3" s="76" t="s">
        <v>13</v>
      </c>
      <c r="B3" s="77"/>
      <c r="C3" s="61"/>
      <c r="D3" s="56"/>
      <c r="E3" s="5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" customHeight="1" x14ac:dyDescent="0.35">
      <c r="A4" s="11" t="s">
        <v>3</v>
      </c>
      <c r="B4" s="12">
        <v>30</v>
      </c>
      <c r="E4" s="13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" customHeight="1" x14ac:dyDescent="0.35">
      <c r="A5" s="11" t="s">
        <v>4</v>
      </c>
      <c r="B5" s="12">
        <v>55</v>
      </c>
      <c r="E5" s="13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" customHeight="1" x14ac:dyDescent="0.3">
      <c r="A6" s="11" t="s">
        <v>8</v>
      </c>
      <c r="B6" s="14">
        <v>80</v>
      </c>
      <c r="E6" s="13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" customHeight="1" x14ac:dyDescent="0.3">
      <c r="A7" s="11" t="s">
        <v>17</v>
      </c>
      <c r="B7" s="15">
        <v>0</v>
      </c>
      <c r="E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" customHeight="1" x14ac:dyDescent="0.3">
      <c r="A8" s="16" t="s">
        <v>49</v>
      </c>
      <c r="B8" s="15" t="s">
        <v>46</v>
      </c>
      <c r="E8" s="1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" customHeight="1" x14ac:dyDescent="0.3">
      <c r="A9" s="11" t="s">
        <v>10</v>
      </c>
      <c r="B9" s="18">
        <f>IF(B8="Gear 6",11.2%,IF(B8="Gear 5",11.1%,IF(B8="Gear 4",10.76%,IF(B8="Gear 3",10.16%,IF(B8="Gear 2",9.29%,8.2%)))))</f>
        <v>0.111</v>
      </c>
      <c r="E9" s="13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" customHeight="1" x14ac:dyDescent="0.3">
      <c r="A10" s="11"/>
      <c r="B10" s="19"/>
      <c r="E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6" ht="12" customHeight="1" x14ac:dyDescent="0.3">
      <c r="A11" s="11" t="s">
        <v>6</v>
      </c>
      <c r="B11" s="20">
        <v>350000</v>
      </c>
      <c r="E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6" ht="12" customHeight="1" x14ac:dyDescent="0.3">
      <c r="A12" s="16" t="s">
        <v>41</v>
      </c>
      <c r="B12" s="21">
        <v>0.12</v>
      </c>
      <c r="E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6" ht="12" customHeight="1" x14ac:dyDescent="0.35">
      <c r="A13" s="11" t="s">
        <v>7</v>
      </c>
      <c r="B13" s="22">
        <f>B5-B4</f>
        <v>25</v>
      </c>
      <c r="E13" s="7"/>
      <c r="F13" s="2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6" ht="12" customHeight="1" x14ac:dyDescent="0.35">
      <c r="A14" s="11" t="s">
        <v>20</v>
      </c>
      <c r="B14" s="24">
        <v>0.06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6" ht="12" customHeight="1" x14ac:dyDescent="0.3">
      <c r="A15" s="82"/>
      <c r="B15" s="83"/>
      <c r="C15" s="83"/>
      <c r="D15" s="19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6" ht="12" customHeight="1" x14ac:dyDescent="0.3">
      <c r="A16" s="82"/>
      <c r="B16" s="83"/>
      <c r="C16" s="83"/>
      <c r="D16" s="25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6" ht="12" customHeight="1" x14ac:dyDescent="0.3">
      <c r="A17" s="11" t="s">
        <v>5</v>
      </c>
      <c r="B17" s="26">
        <v>150000</v>
      </c>
      <c r="C17" s="27"/>
      <c r="D17" s="2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6" ht="12" customHeight="1" x14ac:dyDescent="0.3">
      <c r="A18" s="11" t="s">
        <v>21</v>
      </c>
      <c r="B18" s="26">
        <v>0</v>
      </c>
      <c r="C18" s="27"/>
      <c r="D18" s="2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6" ht="12" customHeight="1" x14ac:dyDescent="0.3">
      <c r="A19" s="16" t="s">
        <v>47</v>
      </c>
      <c r="B19" s="15" t="s">
        <v>48</v>
      </c>
      <c r="C19" s="85"/>
      <c r="D19" s="8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6" ht="12" customHeight="1" x14ac:dyDescent="0.3">
      <c r="A20" s="11" t="s">
        <v>11</v>
      </c>
      <c r="B20" s="18">
        <f>IF(B19="Gear 6",11.2%,IF(B19="Gear 5",11.1%,IF(B19="Gear 4",10.76%,IF(B19="Gear 3",10.16%,IF(B19="Gear 2",9.29%,8.2%)))))</f>
        <v>9.2899999999999996E-2</v>
      </c>
      <c r="C20" s="27"/>
      <c r="D20" s="2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6" ht="12" customHeight="1" x14ac:dyDescent="0.3">
      <c r="A21" s="30"/>
      <c r="B21" s="13"/>
      <c r="C21" s="13"/>
      <c r="D21" s="13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6" ht="12" customHeight="1" x14ac:dyDescent="0.3">
      <c r="A22" s="30"/>
      <c r="B22" s="13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6" ht="12" hidden="1" customHeight="1" x14ac:dyDescent="0.3">
      <c r="A23" s="31"/>
      <c r="B23" s="7"/>
      <c r="C23" s="7"/>
      <c r="D23" s="7"/>
      <c r="E23" s="23"/>
      <c r="F23" s="7"/>
      <c r="G23" s="7"/>
      <c r="H23" s="32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" customHeight="1" x14ac:dyDescent="0.3">
      <c r="A24" s="77" t="s">
        <v>14</v>
      </c>
      <c r="B24" s="77"/>
      <c r="C24" s="62"/>
      <c r="I24" s="33"/>
      <c r="J24" s="33"/>
      <c r="K24" s="33"/>
      <c r="L24" s="33"/>
      <c r="M24" s="33"/>
      <c r="N24" s="33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" customHeight="1" x14ac:dyDescent="0.35">
      <c r="A25" s="11" t="s">
        <v>15</v>
      </c>
      <c r="B25" s="34">
        <f>B5-B4</f>
        <v>25</v>
      </c>
      <c r="I25" s="33"/>
      <c r="J25" s="33"/>
      <c r="K25" s="33"/>
      <c r="L25" s="33"/>
      <c r="M25" s="33"/>
      <c r="N25" s="33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" customHeight="1" x14ac:dyDescent="0.35">
      <c r="A26" s="11"/>
      <c r="B26" s="35"/>
      <c r="I26" s="33"/>
      <c r="J26" s="33"/>
      <c r="K26" s="33"/>
      <c r="L26" s="33"/>
      <c r="M26" s="33"/>
      <c r="N26" s="33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" customHeight="1" x14ac:dyDescent="0.3">
      <c r="A27" s="11" t="s">
        <v>16</v>
      </c>
      <c r="B27" s="36">
        <f ca="1">OFFSET(H44,B25+1,0,1,1)</f>
        <v>120761310.76481333</v>
      </c>
      <c r="I27" s="33"/>
      <c r="J27" s="33"/>
      <c r="K27" s="33"/>
      <c r="L27" s="33"/>
      <c r="M27" s="33"/>
      <c r="N27" s="33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" customHeight="1" x14ac:dyDescent="0.3">
      <c r="A28" s="11" t="s">
        <v>18</v>
      </c>
      <c r="B28" s="36">
        <f ca="1">OFFSET(E44,B25+1,0,1,1)</f>
        <v>46666854.519374564</v>
      </c>
      <c r="I28" s="33"/>
      <c r="J28" s="7"/>
      <c r="K28" s="7"/>
      <c r="L28" s="7"/>
      <c r="M28" s="33"/>
      <c r="N28" s="33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" customHeight="1" x14ac:dyDescent="0.3">
      <c r="A29" s="11" t="s">
        <v>19</v>
      </c>
      <c r="B29" s="36">
        <f ca="1">OFFSET(G44,B25+1,0,1,1)</f>
        <v>74094456.245438755</v>
      </c>
      <c r="I29" s="33"/>
      <c r="J29" s="7"/>
      <c r="K29" s="7"/>
      <c r="L29" s="7"/>
      <c r="M29" s="33"/>
      <c r="N29" s="33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" customHeight="1" x14ac:dyDescent="0.3">
      <c r="I30" s="33"/>
      <c r="J30" s="7"/>
      <c r="K30" s="7"/>
      <c r="L30" s="7"/>
      <c r="M30" s="33"/>
      <c r="N30" s="33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" customHeight="1" x14ac:dyDescent="0.3">
      <c r="I31" s="33"/>
      <c r="J31" s="7"/>
      <c r="K31" s="7"/>
      <c r="L31" s="7"/>
      <c r="M31" s="33"/>
      <c r="N31" s="33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" customHeight="1" x14ac:dyDescent="0.3">
      <c r="I32" s="33"/>
      <c r="J32" s="7"/>
      <c r="K32" s="7"/>
      <c r="L32" s="7"/>
      <c r="M32" s="33"/>
      <c r="N32" s="33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" customHeight="1" x14ac:dyDescent="0.3">
      <c r="I33" s="33"/>
      <c r="J33" s="33"/>
      <c r="K33" s="33"/>
      <c r="L33" s="33"/>
      <c r="M33" s="33"/>
      <c r="N33" s="33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" customHeight="1" x14ac:dyDescent="0.3">
      <c r="I34" s="33"/>
      <c r="J34" s="33"/>
      <c r="K34" s="33"/>
      <c r="L34" s="33"/>
      <c r="M34" s="33"/>
      <c r="N34" s="33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" customHeight="1" x14ac:dyDescent="0.3">
      <c r="I35" s="33"/>
      <c r="J35" s="33"/>
      <c r="K35" s="33"/>
      <c r="L35" s="33"/>
      <c r="M35" s="33"/>
      <c r="N35" s="33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" customHeight="1" x14ac:dyDescent="0.3">
      <c r="I36" s="33"/>
      <c r="J36" s="33"/>
      <c r="K36" s="33"/>
      <c r="L36" s="33"/>
      <c r="M36" s="33"/>
      <c r="N36" s="33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" customHeight="1" x14ac:dyDescent="0.3">
      <c r="I37" s="33"/>
      <c r="J37" s="33"/>
      <c r="K37" s="33"/>
      <c r="L37" s="33"/>
      <c r="M37" s="33"/>
      <c r="N37" s="33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" customHeight="1" x14ac:dyDescent="0.3">
      <c r="I38" s="33"/>
      <c r="J38" s="33"/>
      <c r="K38" s="33"/>
      <c r="L38" s="33"/>
      <c r="M38" s="33"/>
      <c r="N38" s="33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" customHeight="1" x14ac:dyDescent="0.3">
      <c r="I39" s="33"/>
      <c r="J39" s="33"/>
      <c r="K39" s="33"/>
      <c r="L39" s="33"/>
      <c r="M39" s="33"/>
      <c r="N39" s="33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" customHeight="1" x14ac:dyDescent="0.3">
      <c r="I40" s="33"/>
      <c r="J40" s="33"/>
      <c r="K40" s="33"/>
      <c r="L40" s="33"/>
      <c r="M40" s="33"/>
      <c r="N40" s="33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" customHeight="1" x14ac:dyDescent="0.3">
      <c r="I41" s="33"/>
      <c r="J41" s="33"/>
      <c r="K41" s="33"/>
      <c r="L41" s="33"/>
      <c r="M41" s="33"/>
      <c r="N41" s="33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3" x14ac:dyDescent="0.3">
      <c r="A42" s="75" t="s">
        <v>42</v>
      </c>
      <c r="B42" s="75"/>
      <c r="C42" s="75"/>
      <c r="D42" s="75"/>
      <c r="E42" s="75"/>
      <c r="F42" s="75"/>
      <c r="G42" s="75"/>
      <c r="H42" s="75"/>
      <c r="I42" s="33"/>
      <c r="J42" s="33"/>
      <c r="K42" s="33"/>
      <c r="L42" s="33"/>
      <c r="M42" s="33"/>
      <c r="N42" s="33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" customHeight="1" x14ac:dyDescent="0.3">
      <c r="A43" s="75"/>
      <c r="B43" s="75"/>
      <c r="C43" s="75"/>
      <c r="D43" s="75"/>
      <c r="E43" s="75"/>
      <c r="F43" s="75"/>
      <c r="G43" s="75"/>
      <c r="H43" s="75"/>
      <c r="I43" s="33"/>
      <c r="J43" s="33"/>
      <c r="K43" s="33"/>
      <c r="L43" s="33"/>
      <c r="M43" s="33"/>
      <c r="N43" s="33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" customHeight="1" thickBot="1" x14ac:dyDescent="0.35">
      <c r="A44" s="37" t="s">
        <v>22</v>
      </c>
      <c r="B44" s="38" t="s">
        <v>23</v>
      </c>
      <c r="C44" s="39" t="s">
        <v>24</v>
      </c>
      <c r="D44" s="39" t="s">
        <v>43</v>
      </c>
      <c r="E44" s="39" t="s">
        <v>25</v>
      </c>
      <c r="F44" s="39" t="s">
        <v>26</v>
      </c>
      <c r="G44" s="39" t="s">
        <v>27</v>
      </c>
      <c r="H44" s="40" t="s">
        <v>28</v>
      </c>
      <c r="I44" s="33"/>
      <c r="J44" s="33"/>
      <c r="K44" s="33"/>
      <c r="L44" s="33"/>
      <c r="M44" s="33"/>
      <c r="N44" s="33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" customHeight="1" x14ac:dyDescent="0.3">
      <c r="A45" s="41"/>
      <c r="B45" s="42"/>
      <c r="C45" s="42"/>
      <c r="D45" s="43">
        <f>$B$7</f>
        <v>0</v>
      </c>
      <c r="E45" s="42"/>
      <c r="F45" s="42"/>
      <c r="G45" s="42"/>
      <c r="H45" s="44">
        <f>$B$7</f>
        <v>0</v>
      </c>
      <c r="I45" s="33"/>
      <c r="J45" s="33"/>
      <c r="K45" s="33"/>
      <c r="L45" s="33"/>
      <c r="M45" s="33"/>
      <c r="N45" s="33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" customHeight="1" x14ac:dyDescent="0.3">
      <c r="A46" s="45">
        <v>1</v>
      </c>
      <c r="B46" s="58">
        <f t="shared" ref="B46:B77" si="0">IF(ISERROR(A46),NA(),$B$4+A46-1)</f>
        <v>30</v>
      </c>
      <c r="C46" s="46">
        <f ca="1">IF(ISERROR(A46),NA(),IF(randrate,$D$17+RAND()*($D$18-$D$17),$B$9))</f>
        <v>0.111</v>
      </c>
      <c r="D46" s="47">
        <f>IF(ISERROR(A46),NA(),IF(A46&lt;=$B$13,$B$11,0))</f>
        <v>350000</v>
      </c>
      <c r="E46" s="47">
        <f>IF(ISERROR(A46),NA(),SUM(D$45:D46))</f>
        <v>350000</v>
      </c>
      <c r="F46" s="47">
        <f t="shared" ref="F46:F105" ca="1" si="1">IF(ISERROR(A46),NA(),H45*C46)</f>
        <v>0</v>
      </c>
      <c r="G46" s="47">
        <f ca="1">IF(ISERROR(A46),NA(),SUM(F$25:F46))</f>
        <v>0</v>
      </c>
      <c r="H46" s="48">
        <f t="shared" ref="H46:H105" ca="1" si="2">IF(ISERROR(A46),NA(),H45+D46+F46)</f>
        <v>350000</v>
      </c>
      <c r="I46" s="33"/>
      <c r="J46" s="33"/>
      <c r="K46" s="33"/>
      <c r="L46" s="33"/>
      <c r="M46" s="33"/>
      <c r="N46" s="33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" customHeight="1" x14ac:dyDescent="0.3">
      <c r="A47" s="45">
        <f t="shared" ref="A47:A78" si="3">IF(A46&lt;$B$25,A46+1,NA())</f>
        <v>2</v>
      </c>
      <c r="B47" s="58">
        <f t="shared" si="0"/>
        <v>31</v>
      </c>
      <c r="C47" s="46">
        <f ca="1">IF(ISERROR(A47),NA(),IF(randrate,$D$17+RAND()*($D$18-$D$17),$B$9))</f>
        <v>0.111</v>
      </c>
      <c r="D47" s="47">
        <f>IF(ISERROR(A47),NA(),IF(A47&lt;=$B$13,D46*(1+$B$12),0))</f>
        <v>392000.00000000006</v>
      </c>
      <c r="E47" s="47">
        <f>IF(ISERROR(A47),NA(),SUM(D$45:D47))</f>
        <v>742000</v>
      </c>
      <c r="F47" s="47">
        <f t="shared" ca="1" si="1"/>
        <v>38850</v>
      </c>
      <c r="G47" s="47">
        <f ca="1">IF(ISERROR(A47),NA(),SUM(F$25:F47))</f>
        <v>38850</v>
      </c>
      <c r="H47" s="48">
        <f t="shared" ca="1" si="2"/>
        <v>780850</v>
      </c>
      <c r="I47" s="33"/>
      <c r="J47" s="33"/>
      <c r="K47" s="33"/>
      <c r="L47" s="33"/>
      <c r="M47" s="33"/>
      <c r="N47" s="33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" customHeight="1" x14ac:dyDescent="0.3">
      <c r="A48" s="45">
        <f t="shared" si="3"/>
        <v>3</v>
      </c>
      <c r="B48" s="58">
        <f t="shared" si="0"/>
        <v>32</v>
      </c>
      <c r="C48" s="46">
        <f ca="1">IF(ISERROR(A48),NA(),IF(randrate,$D$17+RAND()*($D$18-$D$17),$B$9))</f>
        <v>0.111</v>
      </c>
      <c r="D48" s="47">
        <f t="shared" ref="D48:D105" si="4">IF(ISERROR(A48),NA(),IF(A48&lt;=$B$13,D47*(1+$B$12),0))</f>
        <v>439040.00000000012</v>
      </c>
      <c r="E48" s="47">
        <f>IF(ISERROR(A48),NA(),SUM(D$45:D48))</f>
        <v>1181040</v>
      </c>
      <c r="F48" s="47">
        <f t="shared" ca="1" si="1"/>
        <v>86674.35</v>
      </c>
      <c r="G48" s="47">
        <f ca="1">IF(ISERROR(A48),NA(),SUM(F$25:F48))</f>
        <v>125524.35</v>
      </c>
      <c r="H48" s="48">
        <f t="shared" ca="1" si="2"/>
        <v>1306564.3500000001</v>
      </c>
      <c r="I48" s="33"/>
      <c r="J48" s="33"/>
      <c r="K48" s="33"/>
      <c r="L48" s="33"/>
      <c r="M48" s="33"/>
      <c r="N48" s="33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" customHeight="1" x14ac:dyDescent="0.3">
      <c r="A49" s="45">
        <f t="shared" si="3"/>
        <v>4</v>
      </c>
      <c r="B49" s="58">
        <f t="shared" si="0"/>
        <v>33</v>
      </c>
      <c r="C49" s="46">
        <f ca="1">IF(ISERROR(A49),NA(),IF(randrate,$D$17+RAND()*($D$18-$D$17),$B$9))</f>
        <v>0.111</v>
      </c>
      <c r="D49" s="47">
        <f t="shared" si="4"/>
        <v>491724.80000000016</v>
      </c>
      <c r="E49" s="47">
        <f>IF(ISERROR(A49),NA(),SUM(D$45:D49))</f>
        <v>1672764.8000000003</v>
      </c>
      <c r="F49" s="47">
        <f t="shared" ca="1" si="1"/>
        <v>145028.64285</v>
      </c>
      <c r="G49" s="47">
        <f ca="1">IF(ISERROR(A49),NA(),SUM(F$25:F49))</f>
        <v>270552.99285000004</v>
      </c>
      <c r="H49" s="48">
        <f t="shared" ca="1" si="2"/>
        <v>1943317.7928500003</v>
      </c>
      <c r="I49" s="33"/>
      <c r="J49" s="33"/>
      <c r="K49" s="33"/>
      <c r="L49" s="33"/>
      <c r="M49" s="33"/>
      <c r="N49" s="33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" customHeight="1" x14ac:dyDescent="0.3">
      <c r="A50" s="45">
        <f t="shared" si="3"/>
        <v>5</v>
      </c>
      <c r="B50" s="58">
        <f t="shared" si="0"/>
        <v>34</v>
      </c>
      <c r="C50" s="46">
        <f ca="1">IF(ISERROR(A50),NA(),IF(randrate,$D$17+RAND()*($D$18-$D$17),$B$9))</f>
        <v>0.111</v>
      </c>
      <c r="D50" s="47">
        <f t="shared" si="4"/>
        <v>550731.77600000019</v>
      </c>
      <c r="E50" s="47">
        <f>IF(ISERROR(A50),NA(),SUM(D$45:D50))</f>
        <v>2223496.5760000004</v>
      </c>
      <c r="F50" s="47">
        <f t="shared" ca="1" si="1"/>
        <v>215708.27500635004</v>
      </c>
      <c r="G50" s="47">
        <f ca="1">IF(ISERROR(A50),NA(),SUM(F$25:F50))</f>
        <v>486261.26785635005</v>
      </c>
      <c r="H50" s="48">
        <f t="shared" ca="1" si="2"/>
        <v>2709757.8438563505</v>
      </c>
      <c r="I50" s="33"/>
      <c r="J50" s="33"/>
      <c r="K50" s="33"/>
      <c r="L50" s="33"/>
      <c r="M50" s="33"/>
      <c r="N50" s="33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" customHeight="1" x14ac:dyDescent="0.3">
      <c r="A51" s="45">
        <f t="shared" si="3"/>
        <v>6</v>
      </c>
      <c r="B51" s="58">
        <f t="shared" si="0"/>
        <v>35</v>
      </c>
      <c r="C51" s="46">
        <f ca="1">IF(ISERROR(A51),NA(),IF(randrate,$D$17+RAND()*($D$18-$D$17),$B$9))</f>
        <v>0.111</v>
      </c>
      <c r="D51" s="47">
        <f t="shared" si="4"/>
        <v>616819.58912000025</v>
      </c>
      <c r="E51" s="47">
        <f>IF(ISERROR(A51),NA(),SUM(D$45:D51))</f>
        <v>2840316.1651200005</v>
      </c>
      <c r="F51" s="47">
        <f t="shared" ca="1" si="1"/>
        <v>300783.12066805491</v>
      </c>
      <c r="G51" s="47">
        <f ca="1">IF(ISERROR(A51),NA(),SUM(F$25:F51))</f>
        <v>787044.38852440496</v>
      </c>
      <c r="H51" s="48">
        <f t="shared" ca="1" si="2"/>
        <v>3627360.5536444057</v>
      </c>
      <c r="I51" s="33"/>
      <c r="J51" s="33"/>
      <c r="K51" s="33"/>
      <c r="L51" s="33"/>
      <c r="M51" s="33"/>
      <c r="N51" s="33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" customHeight="1" x14ac:dyDescent="0.3">
      <c r="A52" s="45">
        <f t="shared" si="3"/>
        <v>7</v>
      </c>
      <c r="B52" s="58">
        <f t="shared" si="0"/>
        <v>36</v>
      </c>
      <c r="C52" s="46">
        <f ca="1">IF(ISERROR(A52),NA(),IF(randrate,$D$17+RAND()*($D$18-$D$17),$B$9))</f>
        <v>0.111</v>
      </c>
      <c r="D52" s="47">
        <f t="shared" si="4"/>
        <v>690837.93981440039</v>
      </c>
      <c r="E52" s="47">
        <f>IF(ISERROR(A52),NA(),SUM(D$45:D52))</f>
        <v>3531154.1049344009</v>
      </c>
      <c r="F52" s="47">
        <f t="shared" ca="1" si="1"/>
        <v>402637.02145452902</v>
      </c>
      <c r="G52" s="47">
        <f ca="1">IF(ISERROR(A52),NA(),SUM(F$25:F52))</f>
        <v>1189681.4099789341</v>
      </c>
      <c r="H52" s="48">
        <f t="shared" ca="1" si="2"/>
        <v>4720835.5149133345</v>
      </c>
      <c r="I52" s="33"/>
      <c r="J52" s="33"/>
      <c r="K52" s="33"/>
      <c r="L52" s="33"/>
      <c r="M52" s="33"/>
      <c r="N52" s="33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" customHeight="1" x14ac:dyDescent="0.3">
      <c r="A53" s="45">
        <f t="shared" si="3"/>
        <v>8</v>
      </c>
      <c r="B53" s="58">
        <f t="shared" si="0"/>
        <v>37</v>
      </c>
      <c r="C53" s="46">
        <f ca="1">IF(ISERROR(A53),NA(),IF(randrate,$D$17+RAND()*($D$18-$D$17),$B$9))</f>
        <v>0.111</v>
      </c>
      <c r="D53" s="47">
        <f t="shared" si="4"/>
        <v>773738.49259212846</v>
      </c>
      <c r="E53" s="47">
        <f>IF(ISERROR(A53),NA(),SUM(D$45:D53))</f>
        <v>4304892.5975265298</v>
      </c>
      <c r="F53" s="47">
        <f t="shared" ca="1" si="1"/>
        <v>524012.74215538014</v>
      </c>
      <c r="G53" s="47">
        <f ca="1">IF(ISERROR(A53),NA(),SUM(F$25:F53))</f>
        <v>1713694.1521343142</v>
      </c>
      <c r="H53" s="48">
        <f t="shared" ca="1" si="2"/>
        <v>6018586.749660844</v>
      </c>
      <c r="I53" s="33"/>
      <c r="J53" s="33"/>
      <c r="K53" s="33"/>
      <c r="L53" s="33"/>
      <c r="M53" s="33"/>
      <c r="N53" s="33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" customHeight="1" x14ac:dyDescent="0.3">
      <c r="A54" s="45">
        <f t="shared" si="3"/>
        <v>9</v>
      </c>
      <c r="B54" s="58">
        <f t="shared" si="0"/>
        <v>38</v>
      </c>
      <c r="C54" s="46">
        <f ca="1">IF(ISERROR(A54),NA(),IF(randrate,$D$17+RAND()*($D$18-$D$17),$B$9))</f>
        <v>0.111</v>
      </c>
      <c r="D54" s="47">
        <f t="shared" si="4"/>
        <v>866587.11170318397</v>
      </c>
      <c r="E54" s="47">
        <f>IF(ISERROR(A54),NA(),SUM(D$45:D54))</f>
        <v>5171479.7092297133</v>
      </c>
      <c r="F54" s="47">
        <f t="shared" ca="1" si="1"/>
        <v>668063.12921235373</v>
      </c>
      <c r="G54" s="47">
        <f ca="1">IF(ISERROR(A54),NA(),SUM(F$25:F54))</f>
        <v>2381757.281346668</v>
      </c>
      <c r="H54" s="48">
        <f t="shared" ca="1" si="2"/>
        <v>7553236.9905763809</v>
      </c>
      <c r="I54" s="33"/>
      <c r="J54" s="33"/>
      <c r="K54" s="33"/>
      <c r="L54" s="33"/>
      <c r="M54" s="33"/>
      <c r="N54" s="33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" customHeight="1" x14ac:dyDescent="0.3">
      <c r="A55" s="45">
        <f t="shared" si="3"/>
        <v>10</v>
      </c>
      <c r="B55" s="58">
        <f t="shared" si="0"/>
        <v>39</v>
      </c>
      <c r="C55" s="46">
        <f ca="1">IF(ISERROR(A55),NA(),IF(randrate,$D$17+RAND()*($D$18-$D$17),$B$9))</f>
        <v>0.111</v>
      </c>
      <c r="D55" s="47">
        <f t="shared" si="4"/>
        <v>970577.56510756619</v>
      </c>
      <c r="E55" s="47">
        <f>IF(ISERROR(A55),NA(),SUM(D$45:D55))</f>
        <v>6142057.2743372796</v>
      </c>
      <c r="F55" s="47">
        <f t="shared" ca="1" si="1"/>
        <v>838409.30595397833</v>
      </c>
      <c r="G55" s="47">
        <f ca="1">IF(ISERROR(A55),NA(),SUM(F$25:F55))</f>
        <v>3220166.5873006461</v>
      </c>
      <c r="H55" s="48">
        <f t="shared" ca="1" si="2"/>
        <v>9362223.8616379239</v>
      </c>
      <c r="I55" s="33"/>
      <c r="J55" s="33"/>
      <c r="K55" s="33"/>
      <c r="L55" s="33"/>
      <c r="M55" s="33"/>
      <c r="N55" s="33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" customHeight="1" x14ac:dyDescent="0.3">
      <c r="A56" s="45">
        <f t="shared" si="3"/>
        <v>11</v>
      </c>
      <c r="B56" s="58">
        <f t="shared" si="0"/>
        <v>40</v>
      </c>
      <c r="C56" s="46">
        <f ca="1">IF(ISERROR(A56),NA(),IF(randrate,$D$17+RAND()*($D$18-$D$17),$B$9))</f>
        <v>0.111</v>
      </c>
      <c r="D56" s="47">
        <f t="shared" si="4"/>
        <v>1087046.8729204743</v>
      </c>
      <c r="E56" s="47">
        <f>IF(ISERROR(A56),NA(),SUM(D$45:D56))</f>
        <v>7229104.1472577536</v>
      </c>
      <c r="F56" s="47">
        <f t="shared" ca="1" si="1"/>
        <v>1039206.8486418095</v>
      </c>
      <c r="G56" s="47">
        <f ca="1">IF(ISERROR(A56),NA(),SUM(F$25:F56))</f>
        <v>4259373.4359424561</v>
      </c>
      <c r="H56" s="48">
        <f t="shared" ca="1" si="2"/>
        <v>11488477.583200207</v>
      </c>
      <c r="I56" s="33"/>
      <c r="J56" s="33"/>
      <c r="K56" s="33"/>
      <c r="L56" s="33"/>
      <c r="M56" s="33"/>
      <c r="N56" s="33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" customHeight="1" x14ac:dyDescent="0.3">
      <c r="A57" s="45">
        <f t="shared" si="3"/>
        <v>12</v>
      </c>
      <c r="B57" s="58">
        <f t="shared" si="0"/>
        <v>41</v>
      </c>
      <c r="C57" s="46">
        <f ca="1">IF(ISERROR(A57),NA(),IF(randrate,$D$17+RAND()*($D$18-$D$17),$B$9))</f>
        <v>0.111</v>
      </c>
      <c r="D57" s="47">
        <f t="shared" si="4"/>
        <v>1217492.4976709313</v>
      </c>
      <c r="E57" s="47">
        <f>IF(ISERROR(A57),NA(),SUM(D$45:D57))</f>
        <v>8446596.6449286845</v>
      </c>
      <c r="F57" s="47">
        <f t="shared" ca="1" si="1"/>
        <v>1275221.011735223</v>
      </c>
      <c r="G57" s="47">
        <f ca="1">IF(ISERROR(A57),NA(),SUM(F$25:F57))</f>
        <v>5534594.4476776794</v>
      </c>
      <c r="H57" s="48">
        <f t="shared" ca="1" si="2"/>
        <v>13981191.092606362</v>
      </c>
      <c r="I57" s="33"/>
      <c r="J57" s="33"/>
      <c r="K57" s="33"/>
      <c r="L57" s="33"/>
      <c r="M57" s="33"/>
      <c r="N57" s="33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" customHeight="1" x14ac:dyDescent="0.3">
      <c r="A58" s="45">
        <f t="shared" si="3"/>
        <v>13</v>
      </c>
      <c r="B58" s="58">
        <f t="shared" si="0"/>
        <v>42</v>
      </c>
      <c r="C58" s="46">
        <f ca="1">IF(ISERROR(A58),NA(),IF(randrate,$D$17+RAND()*($D$18-$D$17),$B$9))</f>
        <v>0.111</v>
      </c>
      <c r="D58" s="47">
        <f t="shared" si="4"/>
        <v>1363591.5973914431</v>
      </c>
      <c r="E58" s="47">
        <f>IF(ISERROR(A58),NA(),SUM(D$45:D58))</f>
        <v>9810188.2423201278</v>
      </c>
      <c r="F58" s="47">
        <f t="shared" ca="1" si="1"/>
        <v>1551912.2112793061</v>
      </c>
      <c r="G58" s="47">
        <f ca="1">IF(ISERROR(A58),NA(),SUM(F$25:F58))</f>
        <v>7086506.6589569859</v>
      </c>
      <c r="H58" s="48">
        <f t="shared" ca="1" si="2"/>
        <v>16896694.90127711</v>
      </c>
      <c r="I58" s="33"/>
      <c r="J58" s="33"/>
      <c r="K58" s="33"/>
      <c r="L58" s="33"/>
      <c r="M58" s="33"/>
      <c r="N58" s="33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" customHeight="1" x14ac:dyDescent="0.3">
      <c r="A59" s="45">
        <f t="shared" si="3"/>
        <v>14</v>
      </c>
      <c r="B59" s="58">
        <f t="shared" si="0"/>
        <v>43</v>
      </c>
      <c r="C59" s="46">
        <f ca="1">IF(ISERROR(A59),NA(),IF(randrate,$D$17+RAND()*($D$18-$D$17),$B$9))</f>
        <v>0.111</v>
      </c>
      <c r="D59" s="47">
        <f t="shared" si="4"/>
        <v>1527222.5890784163</v>
      </c>
      <c r="E59" s="47">
        <f>IF(ISERROR(A59),NA(),SUM(D$45:D59))</f>
        <v>11337410.831398545</v>
      </c>
      <c r="F59" s="47">
        <f t="shared" ca="1" si="1"/>
        <v>1875533.1340417592</v>
      </c>
      <c r="G59" s="47">
        <f ca="1">IF(ISERROR(A59),NA(),SUM(F$25:F59))</f>
        <v>8962039.792998746</v>
      </c>
      <c r="H59" s="48">
        <f t="shared" ca="1" si="2"/>
        <v>20299450.624397285</v>
      </c>
      <c r="I59" s="33"/>
      <c r="J59" s="33"/>
      <c r="K59" s="33"/>
      <c r="L59" s="33"/>
      <c r="M59" s="33"/>
      <c r="N59" s="33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" customHeight="1" x14ac:dyDescent="0.3">
      <c r="A60" s="45">
        <f t="shared" si="3"/>
        <v>15</v>
      </c>
      <c r="B60" s="58">
        <f t="shared" si="0"/>
        <v>44</v>
      </c>
      <c r="C60" s="46">
        <f ca="1">IF(ISERROR(A60),NA(),IF(randrate,$D$17+RAND()*($D$18-$D$17),$B$9))</f>
        <v>0.111</v>
      </c>
      <c r="D60" s="47">
        <f t="shared" si="4"/>
        <v>1710489.2997678265</v>
      </c>
      <c r="E60" s="47">
        <f>IF(ISERROR(A60),NA(),SUM(D$45:D60))</f>
        <v>13047900.131166371</v>
      </c>
      <c r="F60" s="47">
        <f t="shared" ca="1" si="1"/>
        <v>2253239.0193080986</v>
      </c>
      <c r="G60" s="47">
        <f ca="1">IF(ISERROR(A60),NA(),SUM(F$25:F60))</f>
        <v>11215278.812306844</v>
      </c>
      <c r="H60" s="48">
        <f t="shared" ca="1" si="2"/>
        <v>24263178.943473209</v>
      </c>
      <c r="I60" s="33"/>
      <c r="J60" s="33"/>
      <c r="K60" s="33"/>
      <c r="L60" s="33"/>
      <c r="M60" s="33"/>
      <c r="N60" s="33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" customHeight="1" x14ac:dyDescent="0.3">
      <c r="A61" s="45">
        <f t="shared" si="3"/>
        <v>16</v>
      </c>
      <c r="B61" s="58">
        <f t="shared" si="0"/>
        <v>45</v>
      </c>
      <c r="C61" s="46">
        <f ca="1">IF(ISERROR(A61),NA(),IF(randrate,$D$17+RAND()*($D$18-$D$17),$B$9))</f>
        <v>0.111</v>
      </c>
      <c r="D61" s="47">
        <f t="shared" si="4"/>
        <v>1915748.0157399657</v>
      </c>
      <c r="E61" s="47">
        <f>IF(ISERROR(A61),NA(),SUM(D$45:D61))</f>
        <v>14963648.146906337</v>
      </c>
      <c r="F61" s="47">
        <f t="shared" ca="1" si="1"/>
        <v>2693212.8627255261</v>
      </c>
      <c r="G61" s="47">
        <f ca="1">IF(ISERROR(A61),NA(),SUM(F$25:F61))</f>
        <v>13908491.67503237</v>
      </c>
      <c r="H61" s="48">
        <f t="shared" ca="1" si="2"/>
        <v>28872139.821938701</v>
      </c>
      <c r="I61" s="33"/>
      <c r="J61" s="33"/>
      <c r="K61" s="33"/>
      <c r="L61" s="33"/>
      <c r="M61" s="33"/>
      <c r="N61" s="33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" customHeight="1" x14ac:dyDescent="0.3">
      <c r="A62" s="45">
        <f t="shared" si="3"/>
        <v>17</v>
      </c>
      <c r="B62" s="58">
        <f t="shared" si="0"/>
        <v>46</v>
      </c>
      <c r="C62" s="46">
        <f ca="1">IF(ISERROR(A62),NA(),IF(randrate,$D$17+RAND()*($D$18-$D$17),$B$9))</f>
        <v>0.111</v>
      </c>
      <c r="D62" s="47">
        <f t="shared" si="4"/>
        <v>2145637.7776287617</v>
      </c>
      <c r="E62" s="47">
        <f>IF(ISERROR(A62),NA(),SUM(D$45:D62))</f>
        <v>17109285.924535099</v>
      </c>
      <c r="F62" s="47">
        <f t="shared" ca="1" si="1"/>
        <v>3204807.5202351958</v>
      </c>
      <c r="G62" s="47">
        <f ca="1">IF(ISERROR(A62),NA(),SUM(F$25:F62))</f>
        <v>17113299.195267566</v>
      </c>
      <c r="H62" s="48">
        <f t="shared" ca="1" si="2"/>
        <v>34222585.119802654</v>
      </c>
      <c r="I62" s="33"/>
      <c r="J62" s="33"/>
      <c r="K62" s="33"/>
      <c r="L62" s="33"/>
      <c r="M62" s="33"/>
      <c r="N62" s="33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" customHeight="1" x14ac:dyDescent="0.3">
      <c r="A63" s="45">
        <f t="shared" si="3"/>
        <v>18</v>
      </c>
      <c r="B63" s="58">
        <f t="shared" si="0"/>
        <v>47</v>
      </c>
      <c r="C63" s="46">
        <f ca="1">IF(ISERROR(A63),NA(),IF(randrate,$D$17+RAND()*($D$18-$D$17),$B$9))</f>
        <v>0.111</v>
      </c>
      <c r="D63" s="47">
        <f t="shared" si="4"/>
        <v>2403114.3109442135</v>
      </c>
      <c r="E63" s="47">
        <f>IF(ISERROR(A63),NA(),SUM(D$45:D63))</f>
        <v>19512400.235479314</v>
      </c>
      <c r="F63" s="47">
        <f t="shared" ca="1" si="1"/>
        <v>3798706.9482980948</v>
      </c>
      <c r="G63" s="47">
        <f ca="1">IF(ISERROR(A63),NA(),SUM(F$25:F63))</f>
        <v>20912006.143565662</v>
      </c>
      <c r="H63" s="48">
        <f t="shared" ca="1" si="2"/>
        <v>40424406.379044965</v>
      </c>
      <c r="I63" s="33"/>
      <c r="J63" s="33"/>
      <c r="K63" s="33"/>
      <c r="L63" s="33"/>
      <c r="M63" s="33"/>
      <c r="N63" s="33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" customHeight="1" x14ac:dyDescent="0.3">
      <c r="A64" s="45">
        <f t="shared" si="3"/>
        <v>19</v>
      </c>
      <c r="B64" s="58">
        <f t="shared" si="0"/>
        <v>48</v>
      </c>
      <c r="C64" s="46">
        <f ca="1">IF(ISERROR(A64),NA(),IF(randrate,$D$17+RAND()*($D$18-$D$17),$B$9))</f>
        <v>0.111</v>
      </c>
      <c r="D64" s="47">
        <f t="shared" si="4"/>
        <v>2691488.0282575195</v>
      </c>
      <c r="E64" s="47">
        <f>IF(ISERROR(A64),NA(),SUM(D$45:D64))</f>
        <v>22203888.263736833</v>
      </c>
      <c r="F64" s="47">
        <f t="shared" ca="1" si="1"/>
        <v>4487109.1080739908</v>
      </c>
      <c r="G64" s="47">
        <f ca="1">IF(ISERROR(A64),NA(),SUM(F$25:F64))</f>
        <v>25399115.251639653</v>
      </c>
      <c r="H64" s="48">
        <f t="shared" ca="1" si="2"/>
        <v>47603003.515376478</v>
      </c>
      <c r="I64" s="33"/>
      <c r="J64" s="33"/>
      <c r="K64" s="33"/>
      <c r="L64" s="33"/>
      <c r="M64" s="33"/>
      <c r="N64" s="33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" customHeight="1" x14ac:dyDescent="0.3">
      <c r="A65" s="45">
        <f t="shared" si="3"/>
        <v>20</v>
      </c>
      <c r="B65" s="58">
        <f t="shared" si="0"/>
        <v>49</v>
      </c>
      <c r="C65" s="46">
        <f ca="1">IF(ISERROR(A65),NA(),IF(randrate,$D$17+RAND()*($D$18-$D$17),$B$9))</f>
        <v>0.111</v>
      </c>
      <c r="D65" s="47">
        <f t="shared" si="4"/>
        <v>3014466.5916484222</v>
      </c>
      <c r="E65" s="47">
        <f>IF(ISERROR(A65),NA(),SUM(D$45:D65))</f>
        <v>25218354.855385255</v>
      </c>
      <c r="F65" s="47">
        <f t="shared" ca="1" si="1"/>
        <v>5283933.3902067896</v>
      </c>
      <c r="G65" s="47">
        <f ca="1">IF(ISERROR(A65),NA(),SUM(F$25:F65))</f>
        <v>30683048.641846441</v>
      </c>
      <c r="H65" s="48">
        <f t="shared" ca="1" si="2"/>
        <v>55901403.497231692</v>
      </c>
      <c r="I65" s="33"/>
      <c r="J65" s="33"/>
      <c r="K65" s="33"/>
      <c r="L65" s="33"/>
      <c r="M65" s="33"/>
      <c r="N65" s="33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" customHeight="1" x14ac:dyDescent="0.3">
      <c r="A66" s="45">
        <f t="shared" si="3"/>
        <v>21</v>
      </c>
      <c r="B66" s="59">
        <f t="shared" si="0"/>
        <v>50</v>
      </c>
      <c r="C66" s="46">
        <f ca="1">IF(ISERROR(A66),NA(),IF(randrate,$D$17+RAND()*($D$18-$D$17),$B$9))</f>
        <v>0.111</v>
      </c>
      <c r="D66" s="47">
        <f t="shared" si="4"/>
        <v>3376202.582646233</v>
      </c>
      <c r="E66" s="47">
        <f>IF(ISERROR(A66),NA(),SUM(D$45:D66))</f>
        <v>28594557.438031487</v>
      </c>
      <c r="F66" s="47">
        <f t="shared" ca="1" si="1"/>
        <v>6205055.7881927183</v>
      </c>
      <c r="G66" s="47">
        <f ca="1">IF(ISERROR(A66),NA(),SUM(F$25:F66))</f>
        <v>36888104.43003916</v>
      </c>
      <c r="H66" s="48">
        <f t="shared" ca="1" si="2"/>
        <v>65482661.868070647</v>
      </c>
      <c r="I66" s="33"/>
      <c r="J66" s="33"/>
      <c r="K66" s="33"/>
      <c r="L66" s="33"/>
      <c r="M66" s="33"/>
      <c r="N66" s="33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" customHeight="1" x14ac:dyDescent="0.3">
      <c r="A67" s="45">
        <f t="shared" si="3"/>
        <v>22</v>
      </c>
      <c r="B67" s="59">
        <f t="shared" si="0"/>
        <v>51</v>
      </c>
      <c r="C67" s="46">
        <f ca="1">IF(ISERROR(A67),NA(),IF(randrate,$D$17+RAND()*($D$18-$D$17),$B$9))</f>
        <v>0.111</v>
      </c>
      <c r="D67" s="47">
        <f t="shared" si="4"/>
        <v>3781346.8925637812</v>
      </c>
      <c r="E67" s="47">
        <f>IF(ISERROR(A67),NA(),SUM(D$45:D67))</f>
        <v>32375904.33059527</v>
      </c>
      <c r="F67" s="47">
        <f t="shared" ca="1" si="1"/>
        <v>7268575.4673558418</v>
      </c>
      <c r="G67" s="47">
        <f ca="1">IF(ISERROR(A67),NA(),SUM(F$25:F67))</f>
        <v>44156679.897395</v>
      </c>
      <c r="H67" s="48">
        <f t="shared" ca="1" si="2"/>
        <v>76532584.22799027</v>
      </c>
      <c r="I67" s="33"/>
      <c r="J67" s="33"/>
      <c r="K67" s="33"/>
      <c r="L67" s="33"/>
      <c r="M67" s="33"/>
      <c r="N67" s="33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" customHeight="1" x14ac:dyDescent="0.3">
      <c r="A68" s="45">
        <f t="shared" si="3"/>
        <v>23</v>
      </c>
      <c r="B68" s="59">
        <f t="shared" si="0"/>
        <v>52</v>
      </c>
      <c r="C68" s="46">
        <f ca="1">IF(ISERROR(A68),NA(),IF(randrate,$D$17+RAND()*($D$18-$D$17),$B$9))</f>
        <v>0.111</v>
      </c>
      <c r="D68" s="47">
        <f t="shared" si="4"/>
        <v>4235108.5196714355</v>
      </c>
      <c r="E68" s="47">
        <f>IF(ISERROR(A68),NA(),SUM(D$45:D68))</f>
        <v>36611012.850266702</v>
      </c>
      <c r="F68" s="47">
        <f t="shared" ca="1" si="1"/>
        <v>8495116.8493069205</v>
      </c>
      <c r="G68" s="47">
        <f ca="1">IF(ISERROR(A68),NA(),SUM(F$25:F68))</f>
        <v>52651796.746701919</v>
      </c>
      <c r="H68" s="48">
        <f t="shared" ca="1" si="2"/>
        <v>89262809.596968636</v>
      </c>
      <c r="I68" s="33"/>
      <c r="J68" s="33"/>
      <c r="K68" s="33"/>
      <c r="L68" s="33"/>
      <c r="M68" s="33"/>
      <c r="N68" s="33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" customHeight="1" x14ac:dyDescent="0.3">
      <c r="A69" s="45">
        <f t="shared" si="3"/>
        <v>24</v>
      </c>
      <c r="B69" s="59">
        <f t="shared" si="0"/>
        <v>53</v>
      </c>
      <c r="C69" s="46">
        <f ca="1">IF(ISERROR(A69),NA(),IF(randrate,$D$17+RAND()*($D$18-$D$17),$B$9))</f>
        <v>0.111</v>
      </c>
      <c r="D69" s="47">
        <f t="shared" si="4"/>
        <v>4743321.5420320081</v>
      </c>
      <c r="E69" s="47">
        <f>IF(ISERROR(A69),NA(),SUM(D$45:D69))</f>
        <v>41354334.392298713</v>
      </c>
      <c r="F69" s="47">
        <f t="shared" ca="1" si="1"/>
        <v>9908171.8652635179</v>
      </c>
      <c r="G69" s="47">
        <f ca="1">IF(ISERROR(A69),NA(),SUM(F$25:F69))</f>
        <v>62559968.611965433</v>
      </c>
      <c r="H69" s="48">
        <f t="shared" ca="1" si="2"/>
        <v>103914303.00426416</v>
      </c>
      <c r="I69" s="33"/>
      <c r="J69" s="33"/>
      <c r="K69" s="33"/>
      <c r="L69" s="33"/>
      <c r="M69" s="33"/>
      <c r="N69" s="33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" customHeight="1" x14ac:dyDescent="0.3">
      <c r="A70" s="45">
        <f t="shared" si="3"/>
        <v>25</v>
      </c>
      <c r="B70" s="59">
        <f t="shared" si="0"/>
        <v>54</v>
      </c>
      <c r="C70" s="46">
        <f ca="1">IF(ISERROR(A70),NA(),IF(randrate,$D$17+RAND()*($D$18-$D$17),$B$9))</f>
        <v>0.111</v>
      </c>
      <c r="D70" s="47">
        <f t="shared" si="4"/>
        <v>5312520.1270758491</v>
      </c>
      <c r="E70" s="47">
        <f>IF(ISERROR(A70),NA(),SUM(D$45:D70))</f>
        <v>46666854.519374564</v>
      </c>
      <c r="F70" s="47">
        <f t="shared" ca="1" si="1"/>
        <v>11534487.633473322</v>
      </c>
      <c r="G70" s="47">
        <f ca="1">IF(ISERROR(A70),NA(),SUM(F$25:F70))</f>
        <v>74094456.245438755</v>
      </c>
      <c r="H70" s="48">
        <f t="shared" ca="1" si="2"/>
        <v>120761310.76481333</v>
      </c>
      <c r="I70" s="33"/>
      <c r="J70" s="33"/>
      <c r="K70" s="33"/>
      <c r="L70" s="33"/>
      <c r="M70" s="33"/>
      <c r="N70" s="33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" customHeight="1" x14ac:dyDescent="0.3">
      <c r="A71" s="45" t="e">
        <f t="shared" si="3"/>
        <v>#N/A</v>
      </c>
      <c r="B71" s="59" t="e">
        <f t="shared" si="0"/>
        <v>#N/A</v>
      </c>
      <c r="C71" s="46" t="e">
        <f ca="1">IF(ISERROR(A71),NA(),IF(randrate,$D$17+RAND()*($D$18-$D$17),$B$9))</f>
        <v>#N/A</v>
      </c>
      <c r="D71" s="47" t="e">
        <f t="shared" si="4"/>
        <v>#N/A</v>
      </c>
      <c r="E71" s="47" t="e">
        <f>IF(ISERROR(A71),NA(),SUM(D$45:D71))</f>
        <v>#N/A</v>
      </c>
      <c r="F71" s="47" t="e">
        <f t="shared" si="1"/>
        <v>#N/A</v>
      </c>
      <c r="G71" s="47" t="e">
        <f>IF(ISERROR(A71),NA(),SUM(F$25:F71))</f>
        <v>#N/A</v>
      </c>
      <c r="H71" s="48" t="e">
        <f t="shared" si="2"/>
        <v>#N/A</v>
      </c>
      <c r="I71" s="33"/>
      <c r="J71" s="33"/>
      <c r="K71" s="33"/>
      <c r="L71" s="33"/>
      <c r="M71" s="33"/>
      <c r="N71" s="33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" customHeight="1" x14ac:dyDescent="0.3">
      <c r="A72" s="45" t="e">
        <f t="shared" si="3"/>
        <v>#N/A</v>
      </c>
      <c r="B72" s="59" t="e">
        <f t="shared" si="0"/>
        <v>#N/A</v>
      </c>
      <c r="C72" s="46" t="e">
        <f ca="1">IF(ISERROR(A72),NA(),IF(randrate,$D$17+RAND()*($D$18-$D$17),$B$9))</f>
        <v>#N/A</v>
      </c>
      <c r="D72" s="47" t="e">
        <f t="shared" si="4"/>
        <v>#N/A</v>
      </c>
      <c r="E72" s="47" t="e">
        <f>IF(ISERROR(A72),NA(),SUM(D$45:D72))</f>
        <v>#N/A</v>
      </c>
      <c r="F72" s="47" t="e">
        <f t="shared" si="1"/>
        <v>#N/A</v>
      </c>
      <c r="G72" s="47" t="e">
        <f>IF(ISERROR(A72),NA(),SUM(F$25:F72))</f>
        <v>#N/A</v>
      </c>
      <c r="H72" s="48" t="e">
        <f t="shared" si="2"/>
        <v>#N/A</v>
      </c>
      <c r="I72" s="33"/>
      <c r="J72" s="33"/>
      <c r="K72" s="33"/>
      <c r="L72" s="33"/>
      <c r="M72" s="33"/>
      <c r="N72" s="33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" customHeight="1" x14ac:dyDescent="0.3">
      <c r="A73" s="45" t="e">
        <f t="shared" si="3"/>
        <v>#N/A</v>
      </c>
      <c r="B73" s="59" t="e">
        <f t="shared" si="0"/>
        <v>#N/A</v>
      </c>
      <c r="C73" s="46" t="e">
        <f ca="1">IF(ISERROR(A73),NA(),IF(randrate,$D$17+RAND()*($D$18-$D$17),$B$9))</f>
        <v>#N/A</v>
      </c>
      <c r="D73" s="47" t="e">
        <f t="shared" si="4"/>
        <v>#N/A</v>
      </c>
      <c r="E73" s="47" t="e">
        <f>IF(ISERROR(A73),NA(),SUM(D$45:D73))</f>
        <v>#N/A</v>
      </c>
      <c r="F73" s="47" t="e">
        <f t="shared" si="1"/>
        <v>#N/A</v>
      </c>
      <c r="G73" s="47" t="e">
        <f>IF(ISERROR(A73),NA(),SUM(F$25:F73))</f>
        <v>#N/A</v>
      </c>
      <c r="H73" s="48" t="e">
        <f t="shared" si="2"/>
        <v>#N/A</v>
      </c>
      <c r="I73" s="33"/>
      <c r="J73" s="33"/>
      <c r="K73" s="33"/>
      <c r="L73" s="33"/>
      <c r="M73" s="33"/>
      <c r="N73" s="33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" customHeight="1" x14ac:dyDescent="0.3">
      <c r="A74" s="45" t="e">
        <f t="shared" si="3"/>
        <v>#N/A</v>
      </c>
      <c r="B74" s="59" t="e">
        <f t="shared" si="0"/>
        <v>#N/A</v>
      </c>
      <c r="C74" s="46" t="e">
        <f ca="1">IF(ISERROR(A74),NA(),IF(randrate,$D$17+RAND()*($D$18-$D$17),$B$9))</f>
        <v>#N/A</v>
      </c>
      <c r="D74" s="47" t="e">
        <f t="shared" si="4"/>
        <v>#N/A</v>
      </c>
      <c r="E74" s="47" t="e">
        <f>IF(ISERROR(A74),NA(),SUM(D$45:D74))</f>
        <v>#N/A</v>
      </c>
      <c r="F74" s="47" t="e">
        <f t="shared" si="1"/>
        <v>#N/A</v>
      </c>
      <c r="G74" s="47" t="e">
        <f>IF(ISERROR(A74),NA(),SUM(F$25:F74))</f>
        <v>#N/A</v>
      </c>
      <c r="H74" s="48" t="e">
        <f t="shared" si="2"/>
        <v>#N/A</v>
      </c>
      <c r="I74" s="33"/>
      <c r="J74" s="33"/>
      <c r="K74" s="33"/>
      <c r="L74" s="33"/>
      <c r="M74" s="33"/>
      <c r="N74" s="33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" customHeight="1" x14ac:dyDescent="0.3">
      <c r="A75" s="45" t="e">
        <f t="shared" si="3"/>
        <v>#N/A</v>
      </c>
      <c r="B75" s="59" t="e">
        <f t="shared" si="0"/>
        <v>#N/A</v>
      </c>
      <c r="C75" s="46" t="e">
        <f ca="1">IF(ISERROR(A75),NA(),IF(randrate,$D$17+RAND()*($D$18-$D$17),$B$9))</f>
        <v>#N/A</v>
      </c>
      <c r="D75" s="47" t="e">
        <f t="shared" si="4"/>
        <v>#N/A</v>
      </c>
      <c r="E75" s="47" t="e">
        <f>IF(ISERROR(A75),NA(),SUM(D$45:D75))</f>
        <v>#N/A</v>
      </c>
      <c r="F75" s="47" t="e">
        <f t="shared" si="1"/>
        <v>#N/A</v>
      </c>
      <c r="G75" s="47" t="e">
        <f>IF(ISERROR(A75),NA(),SUM(F$25:F75))</f>
        <v>#N/A</v>
      </c>
      <c r="H75" s="48" t="e">
        <f t="shared" si="2"/>
        <v>#N/A</v>
      </c>
      <c r="I75" s="33"/>
      <c r="J75" s="33"/>
      <c r="K75" s="33"/>
      <c r="L75" s="33"/>
      <c r="M75" s="33"/>
      <c r="N75" s="33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" customHeight="1" x14ac:dyDescent="0.3">
      <c r="A76" s="45" t="e">
        <f t="shared" si="3"/>
        <v>#N/A</v>
      </c>
      <c r="B76" s="59" t="e">
        <f t="shared" si="0"/>
        <v>#N/A</v>
      </c>
      <c r="C76" s="46" t="e">
        <f ca="1">IF(ISERROR(A76),NA(),IF(randrate,$D$17+RAND()*($D$18-$D$17),$B$9))</f>
        <v>#N/A</v>
      </c>
      <c r="D76" s="47" t="e">
        <f t="shared" si="4"/>
        <v>#N/A</v>
      </c>
      <c r="E76" s="47" t="e">
        <f>IF(ISERROR(A76),NA(),SUM(D$45:D76))</f>
        <v>#N/A</v>
      </c>
      <c r="F76" s="47" t="e">
        <f t="shared" si="1"/>
        <v>#N/A</v>
      </c>
      <c r="G76" s="47" t="e">
        <f>IF(ISERROR(A76),NA(),SUM(F$25:F76))</f>
        <v>#N/A</v>
      </c>
      <c r="H76" s="48" t="e">
        <f t="shared" si="2"/>
        <v>#N/A</v>
      </c>
      <c r="I76" s="33"/>
      <c r="J76" s="33"/>
      <c r="K76" s="33"/>
      <c r="L76" s="33"/>
      <c r="M76" s="33"/>
      <c r="N76" s="33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" customHeight="1" x14ac:dyDescent="0.3">
      <c r="A77" s="45" t="e">
        <f t="shared" si="3"/>
        <v>#N/A</v>
      </c>
      <c r="B77" s="59" t="e">
        <f t="shared" si="0"/>
        <v>#N/A</v>
      </c>
      <c r="C77" s="46" t="e">
        <f ca="1">IF(ISERROR(A77),NA(),IF(randrate,$D$17+RAND()*($D$18-$D$17),$B$9))</f>
        <v>#N/A</v>
      </c>
      <c r="D77" s="47" t="e">
        <f t="shared" si="4"/>
        <v>#N/A</v>
      </c>
      <c r="E77" s="47" t="e">
        <f>IF(ISERROR(A77),NA(),SUM(D$45:D77))</f>
        <v>#N/A</v>
      </c>
      <c r="F77" s="47" t="e">
        <f t="shared" si="1"/>
        <v>#N/A</v>
      </c>
      <c r="G77" s="47" t="e">
        <f>IF(ISERROR(A77),NA(),SUM(F$25:F77))</f>
        <v>#N/A</v>
      </c>
      <c r="H77" s="48" t="e">
        <f t="shared" si="2"/>
        <v>#N/A</v>
      </c>
      <c r="I77" s="33"/>
      <c r="J77" s="33"/>
      <c r="K77" s="33"/>
      <c r="L77" s="33"/>
      <c r="M77" s="33"/>
      <c r="N77" s="33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" customHeight="1" x14ac:dyDescent="0.3">
      <c r="A78" s="45" t="e">
        <f t="shared" si="3"/>
        <v>#N/A</v>
      </c>
      <c r="B78" s="59" t="e">
        <f t="shared" ref="B78:B105" si="5">IF(ISERROR(A78),NA(),$B$4+A78-1)</f>
        <v>#N/A</v>
      </c>
      <c r="C78" s="46" t="e">
        <f ca="1">IF(ISERROR(A78),NA(),IF(randrate,$D$17+RAND()*($D$18-$D$17),$B$9))</f>
        <v>#N/A</v>
      </c>
      <c r="D78" s="47" t="e">
        <f t="shared" si="4"/>
        <v>#N/A</v>
      </c>
      <c r="E78" s="47" t="e">
        <f>IF(ISERROR(A78),NA(),SUM(D$45:D78))</f>
        <v>#N/A</v>
      </c>
      <c r="F78" s="47" t="e">
        <f t="shared" si="1"/>
        <v>#N/A</v>
      </c>
      <c r="G78" s="47" t="e">
        <f>IF(ISERROR(A78),NA(),SUM(F$25:F78))</f>
        <v>#N/A</v>
      </c>
      <c r="H78" s="48" t="e">
        <f t="shared" si="2"/>
        <v>#N/A</v>
      </c>
      <c r="I78" s="33"/>
      <c r="J78" s="33"/>
      <c r="K78" s="33"/>
      <c r="L78" s="33"/>
      <c r="M78" s="33"/>
      <c r="N78" s="33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" customHeight="1" x14ac:dyDescent="0.3">
      <c r="A79" s="45" t="e">
        <f t="shared" ref="A79:A105" si="6">IF(A78&lt;$B$25,A78+1,NA())</f>
        <v>#N/A</v>
      </c>
      <c r="B79" s="59" t="e">
        <f t="shared" si="5"/>
        <v>#N/A</v>
      </c>
      <c r="C79" s="46" t="e">
        <f ca="1">IF(ISERROR(A79),NA(),IF(randrate,$D$17+RAND()*($D$18-$D$17),$B$9))</f>
        <v>#N/A</v>
      </c>
      <c r="D79" s="47" t="e">
        <f t="shared" si="4"/>
        <v>#N/A</v>
      </c>
      <c r="E79" s="47" t="e">
        <f>IF(ISERROR(A79),NA(),SUM(D$45:D79))</f>
        <v>#N/A</v>
      </c>
      <c r="F79" s="47" t="e">
        <f t="shared" si="1"/>
        <v>#N/A</v>
      </c>
      <c r="G79" s="47" t="e">
        <f>IF(ISERROR(A79),NA(),SUM(F$25:F79))</f>
        <v>#N/A</v>
      </c>
      <c r="H79" s="48" t="e">
        <f t="shared" si="2"/>
        <v>#N/A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" customHeight="1" x14ac:dyDescent="0.3">
      <c r="A80" s="45" t="e">
        <f t="shared" si="6"/>
        <v>#N/A</v>
      </c>
      <c r="B80" s="59" t="e">
        <f t="shared" si="5"/>
        <v>#N/A</v>
      </c>
      <c r="C80" s="46" t="e">
        <f ca="1">IF(ISERROR(A80),NA(),IF(randrate,$D$17+RAND()*($D$18-$D$17),$B$9))</f>
        <v>#N/A</v>
      </c>
      <c r="D80" s="47" t="e">
        <f t="shared" si="4"/>
        <v>#N/A</v>
      </c>
      <c r="E80" s="47" t="e">
        <f>IF(ISERROR(A80),NA(),SUM(D$45:D80))</f>
        <v>#N/A</v>
      </c>
      <c r="F80" s="47" t="e">
        <f t="shared" si="1"/>
        <v>#N/A</v>
      </c>
      <c r="G80" s="47" t="e">
        <f>IF(ISERROR(A80),NA(),SUM(F$25:F80))</f>
        <v>#N/A</v>
      </c>
      <c r="H80" s="48" t="e">
        <f t="shared" si="2"/>
        <v>#N/A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" customHeight="1" x14ac:dyDescent="0.3">
      <c r="A81" s="45" t="e">
        <f t="shared" si="6"/>
        <v>#N/A</v>
      </c>
      <c r="B81" s="59" t="e">
        <f t="shared" si="5"/>
        <v>#N/A</v>
      </c>
      <c r="C81" s="46" t="e">
        <f ca="1">IF(ISERROR(A81),NA(),IF(randrate,$D$17+RAND()*($D$18-$D$17),$B$9))</f>
        <v>#N/A</v>
      </c>
      <c r="D81" s="47" t="e">
        <f t="shared" si="4"/>
        <v>#N/A</v>
      </c>
      <c r="E81" s="47" t="e">
        <f>IF(ISERROR(A81),NA(),SUM(D$45:D81))</f>
        <v>#N/A</v>
      </c>
      <c r="F81" s="47" t="e">
        <f t="shared" si="1"/>
        <v>#N/A</v>
      </c>
      <c r="G81" s="47" t="e">
        <f>IF(ISERROR(A81),NA(),SUM(F$25:F81))</f>
        <v>#N/A</v>
      </c>
      <c r="H81" s="48" t="e">
        <f t="shared" si="2"/>
        <v>#N/A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" customHeight="1" x14ac:dyDescent="0.3">
      <c r="A82" s="45" t="e">
        <f t="shared" si="6"/>
        <v>#N/A</v>
      </c>
      <c r="B82" s="59" t="e">
        <f t="shared" si="5"/>
        <v>#N/A</v>
      </c>
      <c r="C82" s="46" t="e">
        <f ca="1">IF(ISERROR(A82),NA(),IF(randrate,$D$17+RAND()*($D$18-$D$17),$B$9))</f>
        <v>#N/A</v>
      </c>
      <c r="D82" s="47" t="e">
        <f t="shared" si="4"/>
        <v>#N/A</v>
      </c>
      <c r="E82" s="47" t="e">
        <f>IF(ISERROR(A82),NA(),SUM(D$45:D82))</f>
        <v>#N/A</v>
      </c>
      <c r="F82" s="47" t="e">
        <f t="shared" si="1"/>
        <v>#N/A</v>
      </c>
      <c r="G82" s="47" t="e">
        <f>IF(ISERROR(A82),NA(),SUM(F$25:F82))</f>
        <v>#N/A</v>
      </c>
      <c r="H82" s="48" t="e">
        <f t="shared" si="2"/>
        <v>#N/A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" customHeight="1" x14ac:dyDescent="0.3">
      <c r="A83" s="45" t="e">
        <f t="shared" si="6"/>
        <v>#N/A</v>
      </c>
      <c r="B83" s="59" t="e">
        <f t="shared" si="5"/>
        <v>#N/A</v>
      </c>
      <c r="C83" s="46" t="e">
        <f ca="1">IF(ISERROR(A83),NA(),IF(randrate,$D$17+RAND()*($D$18-$D$17),$B$9))</f>
        <v>#N/A</v>
      </c>
      <c r="D83" s="47" t="e">
        <f t="shared" si="4"/>
        <v>#N/A</v>
      </c>
      <c r="E83" s="47" t="e">
        <f>IF(ISERROR(A83),NA(),SUM(D$45:D83))</f>
        <v>#N/A</v>
      </c>
      <c r="F83" s="47" t="e">
        <f t="shared" si="1"/>
        <v>#N/A</v>
      </c>
      <c r="G83" s="47" t="e">
        <f>IF(ISERROR(A83),NA(),SUM(F$25:F83))</f>
        <v>#N/A</v>
      </c>
      <c r="H83" s="48" t="e">
        <f t="shared" si="2"/>
        <v>#N/A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" customHeight="1" x14ac:dyDescent="0.3">
      <c r="A84" s="45" t="e">
        <f t="shared" si="6"/>
        <v>#N/A</v>
      </c>
      <c r="B84" s="59" t="e">
        <f t="shared" si="5"/>
        <v>#N/A</v>
      </c>
      <c r="C84" s="46" t="e">
        <f ca="1">IF(ISERROR(A84),NA(),IF(randrate,$D$17+RAND()*($D$18-$D$17),$B$9))</f>
        <v>#N/A</v>
      </c>
      <c r="D84" s="47" t="e">
        <f t="shared" si="4"/>
        <v>#N/A</v>
      </c>
      <c r="E84" s="47" t="e">
        <f>IF(ISERROR(A84),NA(),SUM(D$45:D84))</f>
        <v>#N/A</v>
      </c>
      <c r="F84" s="47" t="e">
        <f t="shared" si="1"/>
        <v>#N/A</v>
      </c>
      <c r="G84" s="47" t="e">
        <f>IF(ISERROR(A84),NA(),SUM(F$25:F84))</f>
        <v>#N/A</v>
      </c>
      <c r="H84" s="48" t="e">
        <f t="shared" si="2"/>
        <v>#N/A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" customHeight="1" x14ac:dyDescent="0.3">
      <c r="A85" s="45" t="e">
        <f t="shared" si="6"/>
        <v>#N/A</v>
      </c>
      <c r="B85" s="59" t="e">
        <f t="shared" si="5"/>
        <v>#N/A</v>
      </c>
      <c r="C85" s="46" t="e">
        <f ca="1">IF(ISERROR(A85),NA(),IF(randrate,$D$17+RAND()*($D$18-$D$17),$B$9))</f>
        <v>#N/A</v>
      </c>
      <c r="D85" s="47" t="e">
        <f t="shared" si="4"/>
        <v>#N/A</v>
      </c>
      <c r="E85" s="47" t="e">
        <f>IF(ISERROR(A85),NA(),SUM(D$45:D85))</f>
        <v>#N/A</v>
      </c>
      <c r="F85" s="47" t="e">
        <f t="shared" si="1"/>
        <v>#N/A</v>
      </c>
      <c r="G85" s="47" t="e">
        <f>IF(ISERROR(A85),NA(),SUM(F$25:F85))</f>
        <v>#N/A</v>
      </c>
      <c r="H85" s="48" t="e">
        <f t="shared" si="2"/>
        <v>#N/A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" customHeight="1" x14ac:dyDescent="0.3">
      <c r="A86" s="45" t="e">
        <f t="shared" si="6"/>
        <v>#N/A</v>
      </c>
      <c r="B86" s="59" t="e">
        <f t="shared" si="5"/>
        <v>#N/A</v>
      </c>
      <c r="C86" s="46" t="e">
        <f ca="1">IF(ISERROR(A86),NA(),IF(randrate,$D$17+RAND()*($D$18-$D$17),$B$9))</f>
        <v>#N/A</v>
      </c>
      <c r="D86" s="47" t="e">
        <f t="shared" si="4"/>
        <v>#N/A</v>
      </c>
      <c r="E86" s="47" t="e">
        <f>IF(ISERROR(A86),NA(),SUM(D$45:D86))</f>
        <v>#N/A</v>
      </c>
      <c r="F86" s="47" t="e">
        <f t="shared" si="1"/>
        <v>#N/A</v>
      </c>
      <c r="G86" s="47" t="e">
        <f>IF(ISERROR(A86),NA(),SUM(F$25:F86))</f>
        <v>#N/A</v>
      </c>
      <c r="H86" s="48" t="e">
        <f t="shared" si="2"/>
        <v>#N/A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" customHeight="1" x14ac:dyDescent="0.3">
      <c r="A87" s="45" t="e">
        <f t="shared" si="6"/>
        <v>#N/A</v>
      </c>
      <c r="B87" s="59" t="e">
        <f t="shared" si="5"/>
        <v>#N/A</v>
      </c>
      <c r="C87" s="46" t="e">
        <f ca="1">IF(ISERROR(A87),NA(),IF(randrate,$D$17+RAND()*($D$18-$D$17),$B$9))</f>
        <v>#N/A</v>
      </c>
      <c r="D87" s="47" t="e">
        <f t="shared" si="4"/>
        <v>#N/A</v>
      </c>
      <c r="E87" s="47" t="e">
        <f>IF(ISERROR(A87),NA(),SUM(D$45:D87))</f>
        <v>#N/A</v>
      </c>
      <c r="F87" s="47" t="e">
        <f t="shared" si="1"/>
        <v>#N/A</v>
      </c>
      <c r="G87" s="47" t="e">
        <f>IF(ISERROR(A87),NA(),SUM(F$25:F87))</f>
        <v>#N/A</v>
      </c>
      <c r="H87" s="48" t="e">
        <f t="shared" si="2"/>
        <v>#N/A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" customHeight="1" x14ac:dyDescent="0.3">
      <c r="A88" s="45" t="e">
        <f t="shared" si="6"/>
        <v>#N/A</v>
      </c>
      <c r="B88" s="59" t="e">
        <f t="shared" si="5"/>
        <v>#N/A</v>
      </c>
      <c r="C88" s="46" t="e">
        <f ca="1">IF(ISERROR(A88),NA(),IF(randrate,$D$17+RAND()*($D$18-$D$17),$B$9))</f>
        <v>#N/A</v>
      </c>
      <c r="D88" s="47" t="e">
        <f t="shared" si="4"/>
        <v>#N/A</v>
      </c>
      <c r="E88" s="47" t="e">
        <f>IF(ISERROR(A88),NA(),SUM(D$45:D88))</f>
        <v>#N/A</v>
      </c>
      <c r="F88" s="47" t="e">
        <f t="shared" si="1"/>
        <v>#N/A</v>
      </c>
      <c r="G88" s="47" t="e">
        <f>IF(ISERROR(A88),NA(),SUM(F$25:F88))</f>
        <v>#N/A</v>
      </c>
      <c r="H88" s="48" t="e">
        <f t="shared" si="2"/>
        <v>#N/A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" customHeight="1" x14ac:dyDescent="0.3">
      <c r="A89" s="45" t="e">
        <f t="shared" si="6"/>
        <v>#N/A</v>
      </c>
      <c r="B89" s="59" t="e">
        <f t="shared" si="5"/>
        <v>#N/A</v>
      </c>
      <c r="C89" s="46" t="e">
        <f ca="1">IF(ISERROR(A89),NA(),IF(randrate,$D$17+RAND()*($D$18-$D$17),$B$9))</f>
        <v>#N/A</v>
      </c>
      <c r="D89" s="47" t="e">
        <f t="shared" si="4"/>
        <v>#N/A</v>
      </c>
      <c r="E89" s="47" t="e">
        <f>IF(ISERROR(A89),NA(),SUM(D$45:D89))</f>
        <v>#N/A</v>
      </c>
      <c r="F89" s="47" t="e">
        <f t="shared" si="1"/>
        <v>#N/A</v>
      </c>
      <c r="G89" s="47" t="e">
        <f>IF(ISERROR(A89),NA(),SUM(F$25:F89))</f>
        <v>#N/A</v>
      </c>
      <c r="H89" s="48" t="e">
        <f t="shared" si="2"/>
        <v>#N/A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" customHeight="1" x14ac:dyDescent="0.3">
      <c r="A90" s="45" t="e">
        <f t="shared" si="6"/>
        <v>#N/A</v>
      </c>
      <c r="B90" s="59" t="e">
        <f t="shared" si="5"/>
        <v>#N/A</v>
      </c>
      <c r="C90" s="46" t="e">
        <f ca="1">IF(ISERROR(A90),NA(),IF(randrate,$D$17+RAND()*($D$18-$D$17),$B$9))</f>
        <v>#N/A</v>
      </c>
      <c r="D90" s="47" t="e">
        <f t="shared" si="4"/>
        <v>#N/A</v>
      </c>
      <c r="E90" s="47" t="e">
        <f>IF(ISERROR(A90),NA(),SUM(D$45:D90))</f>
        <v>#N/A</v>
      </c>
      <c r="F90" s="47" t="e">
        <f t="shared" si="1"/>
        <v>#N/A</v>
      </c>
      <c r="G90" s="47" t="e">
        <f>IF(ISERROR(A90),NA(),SUM(F$25:F90))</f>
        <v>#N/A</v>
      </c>
      <c r="H90" s="48" t="e">
        <f t="shared" si="2"/>
        <v>#N/A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" customHeight="1" x14ac:dyDescent="0.3">
      <c r="A91" s="45" t="e">
        <f t="shared" si="6"/>
        <v>#N/A</v>
      </c>
      <c r="B91" s="59" t="e">
        <f t="shared" si="5"/>
        <v>#N/A</v>
      </c>
      <c r="C91" s="46" t="e">
        <f ca="1">IF(ISERROR(A91),NA(),IF(randrate,$D$17+RAND()*($D$18-$D$17),$B$9))</f>
        <v>#N/A</v>
      </c>
      <c r="D91" s="47" t="e">
        <f t="shared" si="4"/>
        <v>#N/A</v>
      </c>
      <c r="E91" s="47" t="e">
        <f>IF(ISERROR(A91),NA(),SUM(D$45:D91))</f>
        <v>#N/A</v>
      </c>
      <c r="F91" s="47" t="e">
        <f t="shared" si="1"/>
        <v>#N/A</v>
      </c>
      <c r="G91" s="47" t="e">
        <f>IF(ISERROR(A91),NA(),SUM(F$25:F91))</f>
        <v>#N/A</v>
      </c>
      <c r="H91" s="48" t="e">
        <f t="shared" si="2"/>
        <v>#N/A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" customHeight="1" x14ac:dyDescent="0.3">
      <c r="A92" s="45" t="e">
        <f t="shared" si="6"/>
        <v>#N/A</v>
      </c>
      <c r="B92" s="59" t="e">
        <f t="shared" si="5"/>
        <v>#N/A</v>
      </c>
      <c r="C92" s="46" t="e">
        <f ca="1">IF(ISERROR(A92),NA(),IF(randrate,$D$17+RAND()*($D$18-$D$17),$B$9))</f>
        <v>#N/A</v>
      </c>
      <c r="D92" s="47" t="e">
        <f t="shared" si="4"/>
        <v>#N/A</v>
      </c>
      <c r="E92" s="47" t="e">
        <f>IF(ISERROR(A92),NA(),SUM(D$45:D92))</f>
        <v>#N/A</v>
      </c>
      <c r="F92" s="47" t="e">
        <f t="shared" si="1"/>
        <v>#N/A</v>
      </c>
      <c r="G92" s="47" t="e">
        <f>IF(ISERROR(A92),NA(),SUM(F$25:F92))</f>
        <v>#N/A</v>
      </c>
      <c r="H92" s="48" t="e">
        <f t="shared" si="2"/>
        <v>#N/A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" customHeight="1" x14ac:dyDescent="0.3">
      <c r="A93" s="45" t="e">
        <f t="shared" si="6"/>
        <v>#N/A</v>
      </c>
      <c r="B93" s="59" t="e">
        <f t="shared" si="5"/>
        <v>#N/A</v>
      </c>
      <c r="C93" s="46" t="e">
        <f ca="1">IF(ISERROR(A93),NA(),IF(randrate,$D$17+RAND()*($D$18-$D$17),$B$9))</f>
        <v>#N/A</v>
      </c>
      <c r="D93" s="47" t="e">
        <f t="shared" si="4"/>
        <v>#N/A</v>
      </c>
      <c r="E93" s="47" t="e">
        <f>IF(ISERROR(A93),NA(),SUM(D$45:D93))</f>
        <v>#N/A</v>
      </c>
      <c r="F93" s="47" t="e">
        <f t="shared" si="1"/>
        <v>#N/A</v>
      </c>
      <c r="G93" s="47" t="e">
        <f>IF(ISERROR(A93),NA(),SUM(F$25:F93))</f>
        <v>#N/A</v>
      </c>
      <c r="H93" s="48" t="e">
        <f t="shared" si="2"/>
        <v>#N/A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" customHeight="1" x14ac:dyDescent="0.3">
      <c r="A94" s="45" t="e">
        <f t="shared" si="6"/>
        <v>#N/A</v>
      </c>
      <c r="B94" s="59" t="e">
        <f t="shared" si="5"/>
        <v>#N/A</v>
      </c>
      <c r="C94" s="46" t="e">
        <f ca="1">IF(ISERROR(A94),NA(),IF(randrate,$D$17+RAND()*($D$18-$D$17),$B$9))</f>
        <v>#N/A</v>
      </c>
      <c r="D94" s="47" t="e">
        <f t="shared" si="4"/>
        <v>#N/A</v>
      </c>
      <c r="E94" s="47" t="e">
        <f>IF(ISERROR(A94),NA(),SUM(D$45:D94))</f>
        <v>#N/A</v>
      </c>
      <c r="F94" s="47" t="e">
        <f t="shared" si="1"/>
        <v>#N/A</v>
      </c>
      <c r="G94" s="47" t="e">
        <f>IF(ISERROR(A94),NA(),SUM(F$25:F94))</f>
        <v>#N/A</v>
      </c>
      <c r="H94" s="48" t="e">
        <f t="shared" si="2"/>
        <v>#N/A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" customHeight="1" x14ac:dyDescent="0.3">
      <c r="A95" s="45" t="e">
        <f t="shared" si="6"/>
        <v>#N/A</v>
      </c>
      <c r="B95" s="59" t="e">
        <f t="shared" si="5"/>
        <v>#N/A</v>
      </c>
      <c r="C95" s="46" t="e">
        <f ca="1">IF(ISERROR(A95),NA(),IF(randrate,$D$17+RAND()*($D$18-$D$17),$B$9))</f>
        <v>#N/A</v>
      </c>
      <c r="D95" s="47" t="e">
        <f t="shared" si="4"/>
        <v>#N/A</v>
      </c>
      <c r="E95" s="47" t="e">
        <f>IF(ISERROR(A95),NA(),SUM(D$45:D95))</f>
        <v>#N/A</v>
      </c>
      <c r="F95" s="47" t="e">
        <f t="shared" si="1"/>
        <v>#N/A</v>
      </c>
      <c r="G95" s="47" t="e">
        <f>IF(ISERROR(A95),NA(),SUM(F$25:F95))</f>
        <v>#N/A</v>
      </c>
      <c r="H95" s="48" t="e">
        <f t="shared" si="2"/>
        <v>#N/A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" customHeight="1" x14ac:dyDescent="0.3">
      <c r="A96" s="45" t="e">
        <f t="shared" si="6"/>
        <v>#N/A</v>
      </c>
      <c r="B96" s="59" t="e">
        <f t="shared" si="5"/>
        <v>#N/A</v>
      </c>
      <c r="C96" s="46" t="e">
        <f ca="1">IF(ISERROR(A96),NA(),IF(randrate,$D$17+RAND()*($D$18-$D$17),$B$9))</f>
        <v>#N/A</v>
      </c>
      <c r="D96" s="47" t="e">
        <f t="shared" si="4"/>
        <v>#N/A</v>
      </c>
      <c r="E96" s="47" t="e">
        <f>IF(ISERROR(A96),NA(),SUM(D$45:D96))</f>
        <v>#N/A</v>
      </c>
      <c r="F96" s="47" t="e">
        <f t="shared" si="1"/>
        <v>#N/A</v>
      </c>
      <c r="G96" s="47" t="e">
        <f>IF(ISERROR(A96),NA(),SUM(F$25:F96))</f>
        <v>#N/A</v>
      </c>
      <c r="H96" s="48" t="e">
        <f t="shared" si="2"/>
        <v>#N/A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" customHeight="1" x14ac:dyDescent="0.3">
      <c r="A97" s="45" t="e">
        <f t="shared" si="6"/>
        <v>#N/A</v>
      </c>
      <c r="B97" s="59" t="e">
        <f t="shared" si="5"/>
        <v>#N/A</v>
      </c>
      <c r="C97" s="46" t="e">
        <f ca="1">IF(ISERROR(A97),NA(),IF(randrate,$D$17+RAND()*($D$18-$D$17),$B$9))</f>
        <v>#N/A</v>
      </c>
      <c r="D97" s="47" t="e">
        <f t="shared" si="4"/>
        <v>#N/A</v>
      </c>
      <c r="E97" s="47" t="e">
        <f>IF(ISERROR(A97),NA(),SUM(D$45:D97))</f>
        <v>#N/A</v>
      </c>
      <c r="F97" s="47" t="e">
        <f t="shared" si="1"/>
        <v>#N/A</v>
      </c>
      <c r="G97" s="47" t="e">
        <f>IF(ISERROR(A97),NA(),SUM(F$25:F97))</f>
        <v>#N/A</v>
      </c>
      <c r="H97" s="48" t="e">
        <f t="shared" si="2"/>
        <v>#N/A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" customHeight="1" x14ac:dyDescent="0.3">
      <c r="A98" s="45" t="e">
        <f t="shared" si="6"/>
        <v>#N/A</v>
      </c>
      <c r="B98" s="59" t="e">
        <f t="shared" si="5"/>
        <v>#N/A</v>
      </c>
      <c r="C98" s="46" t="e">
        <f ca="1">IF(ISERROR(A98),NA(),IF(randrate,$D$17+RAND()*($D$18-$D$17),$B$9))</f>
        <v>#N/A</v>
      </c>
      <c r="D98" s="47" t="e">
        <f t="shared" si="4"/>
        <v>#N/A</v>
      </c>
      <c r="E98" s="47" t="e">
        <f>IF(ISERROR(A98),NA(),SUM(D$45:D98))</f>
        <v>#N/A</v>
      </c>
      <c r="F98" s="47" t="e">
        <f t="shared" si="1"/>
        <v>#N/A</v>
      </c>
      <c r="G98" s="47" t="e">
        <f>IF(ISERROR(A98),NA(),SUM(F$25:F98))</f>
        <v>#N/A</v>
      </c>
      <c r="H98" s="48" t="e">
        <f t="shared" si="2"/>
        <v>#N/A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" customHeight="1" x14ac:dyDescent="0.3">
      <c r="A99" s="45" t="e">
        <f t="shared" si="6"/>
        <v>#N/A</v>
      </c>
      <c r="B99" s="59" t="e">
        <f t="shared" si="5"/>
        <v>#N/A</v>
      </c>
      <c r="C99" s="46" t="e">
        <f ca="1">IF(ISERROR(A99),NA(),IF(randrate,$D$17+RAND()*($D$18-$D$17),$B$9))</f>
        <v>#N/A</v>
      </c>
      <c r="D99" s="47" t="e">
        <f t="shared" si="4"/>
        <v>#N/A</v>
      </c>
      <c r="E99" s="47" t="e">
        <f>IF(ISERROR(A99),NA(),SUM(D$45:D99))</f>
        <v>#N/A</v>
      </c>
      <c r="F99" s="47" t="e">
        <f t="shared" si="1"/>
        <v>#N/A</v>
      </c>
      <c r="G99" s="47" t="e">
        <f>IF(ISERROR(A99),NA(),SUM(F$25:F99))</f>
        <v>#N/A</v>
      </c>
      <c r="H99" s="48" t="e">
        <f t="shared" si="2"/>
        <v>#N/A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" customHeight="1" x14ac:dyDescent="0.3">
      <c r="A100" s="45" t="e">
        <f t="shared" si="6"/>
        <v>#N/A</v>
      </c>
      <c r="B100" s="59" t="e">
        <f t="shared" si="5"/>
        <v>#N/A</v>
      </c>
      <c r="C100" s="46" t="e">
        <f ca="1">IF(ISERROR(A100),NA(),IF(randrate,$D$17+RAND()*($D$18-$D$17),$B$9))</f>
        <v>#N/A</v>
      </c>
      <c r="D100" s="47" t="e">
        <f t="shared" si="4"/>
        <v>#N/A</v>
      </c>
      <c r="E100" s="47" t="e">
        <f>IF(ISERROR(A100),NA(),SUM(D$45:D100))</f>
        <v>#N/A</v>
      </c>
      <c r="F100" s="47" t="e">
        <f t="shared" si="1"/>
        <v>#N/A</v>
      </c>
      <c r="G100" s="47" t="e">
        <f>IF(ISERROR(A100),NA(),SUM(F$25:F100))</f>
        <v>#N/A</v>
      </c>
      <c r="H100" s="48" t="e">
        <f t="shared" si="2"/>
        <v>#N/A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" customHeight="1" x14ac:dyDescent="0.3">
      <c r="A101" s="50" t="e">
        <f t="shared" si="6"/>
        <v>#N/A</v>
      </c>
      <c r="B101" s="60" t="e">
        <f t="shared" si="5"/>
        <v>#N/A</v>
      </c>
      <c r="C101" s="51" t="e">
        <f ca="1">IF(ISERROR(A101),NA(),IF(randrate,$D$17+RAND()*($D$18-$D$17),$B$9))</f>
        <v>#N/A</v>
      </c>
      <c r="D101" s="47" t="e">
        <f t="shared" si="4"/>
        <v>#N/A</v>
      </c>
      <c r="E101" s="47" t="e">
        <f>IF(ISERROR(A101),NA(),SUM(D$45:D101))</f>
        <v>#N/A</v>
      </c>
      <c r="F101" s="52" t="e">
        <f t="shared" si="1"/>
        <v>#N/A</v>
      </c>
      <c r="G101" s="52" t="e">
        <f>IF(ISERROR(A101),NA(),SUM(F$25:F101))</f>
        <v>#N/A</v>
      </c>
      <c r="H101" s="53" t="e">
        <f t="shared" si="2"/>
        <v>#N/A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" customHeight="1" x14ac:dyDescent="0.3">
      <c r="A102" s="49" t="e">
        <f t="shared" si="6"/>
        <v>#N/A</v>
      </c>
      <c r="B102" s="59" t="e">
        <f t="shared" si="5"/>
        <v>#N/A</v>
      </c>
      <c r="C102" s="46" t="e">
        <f ca="1">IF(ISERROR(A102),NA(),IF(randrate,$D$17+RAND()*($D$18-$D$17),$B$9))</f>
        <v>#N/A</v>
      </c>
      <c r="D102" s="47" t="e">
        <f t="shared" si="4"/>
        <v>#N/A</v>
      </c>
      <c r="E102" s="47" t="e">
        <f>IF(ISERROR(A102),NA(),SUM(D$45:D102))</f>
        <v>#N/A</v>
      </c>
      <c r="F102" s="47" t="e">
        <f t="shared" si="1"/>
        <v>#N/A</v>
      </c>
      <c r="G102" s="47" t="e">
        <f>IF(ISERROR(A102),NA(),SUM(F$25:F102))</f>
        <v>#N/A</v>
      </c>
      <c r="H102" s="47" t="e">
        <f t="shared" si="2"/>
        <v>#N/A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" customHeight="1" x14ac:dyDescent="0.3">
      <c r="A103" s="49" t="e">
        <f t="shared" si="6"/>
        <v>#N/A</v>
      </c>
      <c r="B103" s="59" t="e">
        <f t="shared" si="5"/>
        <v>#N/A</v>
      </c>
      <c r="C103" s="46" t="e">
        <f ca="1">IF(ISERROR(A103),NA(),IF(randrate,$D$17+RAND()*($D$18-$D$17),$B$9))</f>
        <v>#N/A</v>
      </c>
      <c r="D103" s="47" t="e">
        <f t="shared" si="4"/>
        <v>#N/A</v>
      </c>
      <c r="E103" s="47" t="e">
        <f>IF(ISERROR(A103),NA(),SUM(D$45:D103))</f>
        <v>#N/A</v>
      </c>
      <c r="F103" s="47" t="e">
        <f t="shared" si="1"/>
        <v>#N/A</v>
      </c>
      <c r="G103" s="47" t="e">
        <f>IF(ISERROR(A103),NA(),SUM(F$25:F103))</f>
        <v>#N/A</v>
      </c>
      <c r="H103" s="47" t="e">
        <f t="shared" si="2"/>
        <v>#N/A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" customHeight="1" x14ac:dyDescent="0.3">
      <c r="A104" s="49" t="e">
        <f t="shared" si="6"/>
        <v>#N/A</v>
      </c>
      <c r="B104" s="59" t="e">
        <f t="shared" si="5"/>
        <v>#N/A</v>
      </c>
      <c r="C104" s="46" t="e">
        <f ca="1">IF(ISERROR(A104),NA(),IF(randrate,$D$17+RAND()*($D$18-$D$17),$B$9))</f>
        <v>#N/A</v>
      </c>
      <c r="D104" s="47" t="e">
        <f t="shared" si="4"/>
        <v>#N/A</v>
      </c>
      <c r="E104" s="47" t="e">
        <f>IF(ISERROR(A104),NA(),SUM(D$45:D104))</f>
        <v>#N/A</v>
      </c>
      <c r="F104" s="47" t="e">
        <f t="shared" si="1"/>
        <v>#N/A</v>
      </c>
      <c r="G104" s="47" t="e">
        <f>IF(ISERROR(A104),NA(),SUM(F$25:F104))</f>
        <v>#N/A</v>
      </c>
      <c r="H104" s="47" t="e">
        <f t="shared" si="2"/>
        <v>#N/A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" customHeight="1" x14ac:dyDescent="0.3">
      <c r="A105" s="49" t="e">
        <f t="shared" si="6"/>
        <v>#N/A</v>
      </c>
      <c r="B105" s="59" t="e">
        <f t="shared" si="5"/>
        <v>#N/A</v>
      </c>
      <c r="C105" s="46" t="e">
        <f ca="1">IF(ISERROR(A105),NA(),IF(randrate,$D$17+RAND()*($D$18-$D$17),$B$9))</f>
        <v>#N/A</v>
      </c>
      <c r="D105" s="47" t="e">
        <f t="shared" si="4"/>
        <v>#N/A</v>
      </c>
      <c r="E105" s="47" t="e">
        <f>IF(ISERROR(A105),NA(),SUM(D$45:D105))</f>
        <v>#N/A</v>
      </c>
      <c r="F105" s="47" t="e">
        <f t="shared" si="1"/>
        <v>#N/A</v>
      </c>
      <c r="G105" s="47" t="e">
        <f>IF(ISERROR(A105),NA(),SUM(F$25:F105))</f>
        <v>#N/A</v>
      </c>
      <c r="H105" s="47" t="e">
        <f t="shared" si="2"/>
        <v>#N/A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" customHeight="1" x14ac:dyDescent="0.3">
      <c r="A106" s="7"/>
      <c r="B106" s="7"/>
      <c r="C106" s="54"/>
      <c r="D106" s="55"/>
      <c r="E106" s="55"/>
      <c r="F106" s="55"/>
      <c r="G106" s="55"/>
      <c r="H106" s="55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" customHeight="1" x14ac:dyDescent="0.3">
      <c r="A107" s="7"/>
      <c r="B107" s="7"/>
      <c r="C107" s="54"/>
      <c r="D107" s="55"/>
      <c r="E107" s="55"/>
      <c r="F107" s="55"/>
      <c r="G107" s="55"/>
      <c r="H107" s="55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" customHeight="1" x14ac:dyDescent="0.3">
      <c r="A108" s="7"/>
      <c r="B108" s="7"/>
      <c r="C108" s="54"/>
      <c r="D108" s="55"/>
      <c r="E108" s="55"/>
      <c r="F108" s="55"/>
      <c r="G108" s="55"/>
      <c r="H108" s="55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" customHeight="1" x14ac:dyDescent="0.3">
      <c r="A109" s="7"/>
      <c r="B109" s="7"/>
      <c r="C109" s="54"/>
      <c r="D109" s="55"/>
      <c r="E109" s="55"/>
      <c r="F109" s="55"/>
      <c r="G109" s="55"/>
      <c r="H109" s="55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" customHeight="1" x14ac:dyDescent="0.3">
      <c r="A110" s="7"/>
      <c r="B110" s="7"/>
      <c r="C110" s="54"/>
      <c r="D110" s="55"/>
      <c r="E110" s="55"/>
      <c r="F110" s="55"/>
      <c r="G110" s="55"/>
      <c r="H110" s="55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" customHeight="1" x14ac:dyDescent="0.3">
      <c r="A111" s="7"/>
      <c r="B111" s="7"/>
      <c r="C111" s="54"/>
      <c r="D111" s="55"/>
      <c r="E111" s="55"/>
      <c r="F111" s="55"/>
      <c r="G111" s="55"/>
      <c r="H111" s="55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" customHeight="1" x14ac:dyDescent="0.3">
      <c r="A112" s="7"/>
      <c r="B112" s="7"/>
      <c r="C112" s="54"/>
      <c r="D112" s="55"/>
      <c r="E112" s="55"/>
      <c r="F112" s="55"/>
      <c r="G112" s="55"/>
      <c r="H112" s="55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" customHeight="1" x14ac:dyDescent="0.3">
      <c r="A113" s="7"/>
      <c r="B113" s="7"/>
      <c r="C113" s="54"/>
      <c r="D113" s="55"/>
      <c r="E113" s="55"/>
      <c r="F113" s="55"/>
      <c r="G113" s="55"/>
      <c r="H113" s="55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" customHeight="1" x14ac:dyDescent="0.3">
      <c r="A114" s="7"/>
      <c r="B114" s="7"/>
      <c r="C114" s="54"/>
      <c r="D114" s="55"/>
      <c r="E114" s="55"/>
      <c r="F114" s="55"/>
      <c r="G114" s="55"/>
      <c r="H114" s="55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" customHeight="1" x14ac:dyDescent="0.3">
      <c r="A115" s="7"/>
      <c r="B115" s="7"/>
      <c r="C115" s="54"/>
      <c r="D115" s="55"/>
      <c r="E115" s="55"/>
      <c r="F115" s="55"/>
      <c r="G115" s="55"/>
      <c r="H115" s="55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" customHeight="1" x14ac:dyDescent="0.3">
      <c r="A116" s="7"/>
      <c r="B116" s="7"/>
      <c r="C116" s="54"/>
      <c r="D116" s="55"/>
      <c r="E116" s="55"/>
      <c r="F116" s="55"/>
      <c r="G116" s="55"/>
      <c r="H116" s="55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" customHeight="1" x14ac:dyDescent="0.3">
      <c r="A117" s="7"/>
      <c r="B117" s="7"/>
      <c r="C117" s="54"/>
      <c r="D117" s="55"/>
      <c r="E117" s="55"/>
      <c r="F117" s="55"/>
      <c r="G117" s="55"/>
      <c r="H117" s="55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" customHeight="1" x14ac:dyDescent="0.3">
      <c r="A118" s="7"/>
      <c r="B118" s="7"/>
      <c r="C118" s="54"/>
      <c r="D118" s="55"/>
      <c r="E118" s="55"/>
      <c r="F118" s="55"/>
      <c r="G118" s="55"/>
      <c r="H118" s="55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" customHeight="1" x14ac:dyDescent="0.3">
      <c r="A119" s="7"/>
      <c r="B119" s="7"/>
      <c r="C119" s="54"/>
      <c r="D119" s="55"/>
      <c r="E119" s="55"/>
      <c r="F119" s="55"/>
      <c r="G119" s="55"/>
      <c r="H119" s="55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" customHeight="1" x14ac:dyDescent="0.3">
      <c r="A120" s="7"/>
      <c r="B120" s="7"/>
      <c r="C120" s="54"/>
      <c r="D120" s="55"/>
      <c r="E120" s="55"/>
      <c r="F120" s="55"/>
      <c r="G120" s="55"/>
      <c r="H120" s="55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" customHeight="1" x14ac:dyDescent="0.3">
      <c r="A121" s="7"/>
      <c r="B121" s="7"/>
      <c r="C121" s="54"/>
      <c r="D121" s="55"/>
      <c r="E121" s="55"/>
      <c r="F121" s="55"/>
      <c r="G121" s="55"/>
      <c r="H121" s="55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" customHeight="1" x14ac:dyDescent="0.3">
      <c r="A122" s="7"/>
      <c r="B122" s="7"/>
      <c r="C122" s="54"/>
      <c r="D122" s="55"/>
      <c r="E122" s="55"/>
      <c r="F122" s="55"/>
      <c r="G122" s="55"/>
      <c r="H122" s="55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" customHeight="1" x14ac:dyDescent="0.3">
      <c r="A123" s="7"/>
      <c r="B123" s="7"/>
      <c r="C123" s="54"/>
      <c r="D123" s="55"/>
      <c r="E123" s="55"/>
      <c r="F123" s="55"/>
      <c r="G123" s="55"/>
      <c r="H123" s="5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" customHeight="1" x14ac:dyDescent="0.3">
      <c r="A124" s="7"/>
      <c r="B124" s="7"/>
      <c r="C124" s="54"/>
      <c r="D124" s="55"/>
      <c r="E124" s="55"/>
      <c r="F124" s="55"/>
      <c r="G124" s="55"/>
      <c r="H124" s="55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" customHeight="1" x14ac:dyDescent="0.3">
      <c r="A125" s="7"/>
      <c r="B125" s="7"/>
      <c r="C125" s="54"/>
      <c r="D125" s="55"/>
      <c r="E125" s="55"/>
      <c r="F125" s="55"/>
      <c r="G125" s="55"/>
      <c r="H125" s="55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" customHeight="1" x14ac:dyDescent="0.3">
      <c r="A126" s="7"/>
      <c r="B126" s="7"/>
      <c r="C126" s="54"/>
      <c r="D126" s="55"/>
      <c r="E126" s="55"/>
      <c r="F126" s="55"/>
      <c r="G126" s="55"/>
      <c r="H126" s="55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" customHeight="1" x14ac:dyDescent="0.3">
      <c r="A127" s="7"/>
      <c r="B127" s="7"/>
      <c r="C127" s="54"/>
      <c r="D127" s="55"/>
      <c r="E127" s="55"/>
      <c r="F127" s="55"/>
      <c r="G127" s="55"/>
      <c r="H127" s="55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" customHeight="1" x14ac:dyDescent="0.3">
      <c r="A128" s="7"/>
      <c r="B128" s="7"/>
      <c r="C128" s="54"/>
      <c r="D128" s="55"/>
      <c r="E128" s="55"/>
      <c r="F128" s="55"/>
      <c r="G128" s="55"/>
      <c r="H128" s="55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" customHeight="1" x14ac:dyDescent="0.3">
      <c r="A129" s="7"/>
      <c r="B129" s="7"/>
      <c r="C129" s="54"/>
      <c r="D129" s="55"/>
      <c r="E129" s="55"/>
      <c r="F129" s="55"/>
      <c r="G129" s="55"/>
      <c r="H129" s="55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" customHeight="1" x14ac:dyDescent="0.3">
      <c r="A130" s="7"/>
      <c r="B130" s="7"/>
      <c r="C130" s="54"/>
      <c r="D130" s="55"/>
      <c r="E130" s="55"/>
      <c r="F130" s="55"/>
      <c r="G130" s="55"/>
      <c r="H130" s="55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" customHeight="1" x14ac:dyDescent="0.3">
      <c r="A131" s="7"/>
      <c r="B131" s="7"/>
      <c r="C131" s="54"/>
      <c r="D131" s="55"/>
      <c r="E131" s="55"/>
      <c r="F131" s="55"/>
      <c r="G131" s="55"/>
      <c r="H131" s="55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" customHeight="1" x14ac:dyDescent="0.3">
      <c r="A132" s="7"/>
      <c r="B132" s="7"/>
      <c r="C132" s="54"/>
      <c r="D132" s="55"/>
      <c r="E132" s="55"/>
      <c r="F132" s="55"/>
      <c r="G132" s="55"/>
      <c r="H132" s="55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" customHeight="1" x14ac:dyDescent="0.3">
      <c r="A133" s="7"/>
      <c r="B133" s="7"/>
      <c r="C133" s="54"/>
      <c r="D133" s="55"/>
      <c r="E133" s="55"/>
      <c r="F133" s="55"/>
      <c r="G133" s="55"/>
      <c r="H133" s="55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" customHeight="1" x14ac:dyDescent="0.3">
      <c r="A134" s="7"/>
      <c r="B134" s="7"/>
      <c r="C134" s="54"/>
      <c r="D134" s="55"/>
      <c r="E134" s="55"/>
      <c r="F134" s="55"/>
      <c r="G134" s="55"/>
      <c r="H134" s="55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" customHeight="1" x14ac:dyDescent="0.3">
      <c r="A135" s="7"/>
      <c r="B135" s="7"/>
      <c r="C135" s="54"/>
      <c r="D135" s="55"/>
      <c r="E135" s="55"/>
      <c r="F135" s="55"/>
      <c r="G135" s="55"/>
      <c r="H135" s="55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" customHeight="1" x14ac:dyDescent="0.3">
      <c r="A136" s="7"/>
      <c r="B136" s="7"/>
      <c r="C136" s="54"/>
      <c r="D136" s="55"/>
      <c r="E136" s="55"/>
      <c r="F136" s="55"/>
      <c r="G136" s="55"/>
      <c r="H136" s="55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" customHeight="1" x14ac:dyDescent="0.3">
      <c r="A137" s="7"/>
      <c r="B137" s="7"/>
      <c r="C137" s="54"/>
      <c r="D137" s="55"/>
      <c r="E137" s="55"/>
      <c r="F137" s="55"/>
      <c r="G137" s="55"/>
      <c r="H137" s="55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" customHeight="1" x14ac:dyDescent="0.3">
      <c r="A138" s="7"/>
      <c r="B138" s="7"/>
      <c r="C138" s="54"/>
      <c r="D138" s="55"/>
      <c r="E138" s="55"/>
      <c r="F138" s="55"/>
      <c r="G138" s="55"/>
      <c r="H138" s="55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" customHeight="1" x14ac:dyDescent="0.3">
      <c r="A139" s="7"/>
      <c r="B139" s="7"/>
      <c r="C139" s="54"/>
      <c r="D139" s="55"/>
      <c r="E139" s="55"/>
      <c r="F139" s="55"/>
      <c r="G139" s="55"/>
      <c r="H139" s="55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" customHeight="1" x14ac:dyDescent="0.3">
      <c r="A140" s="7"/>
      <c r="B140" s="7"/>
      <c r="C140" s="54"/>
      <c r="D140" s="55"/>
      <c r="E140" s="55"/>
      <c r="F140" s="55"/>
      <c r="G140" s="55"/>
      <c r="H140" s="55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" customHeight="1" x14ac:dyDescent="0.3">
      <c r="A141" s="7"/>
      <c r="B141" s="7"/>
      <c r="C141" s="54"/>
      <c r="D141" s="55"/>
      <c r="E141" s="55"/>
      <c r="F141" s="55"/>
      <c r="G141" s="55"/>
      <c r="H141" s="55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" customHeight="1" x14ac:dyDescent="0.3">
      <c r="A142" s="7"/>
      <c r="B142" s="7"/>
      <c r="C142" s="54"/>
      <c r="D142" s="55"/>
      <c r="E142" s="55"/>
      <c r="F142" s="55"/>
      <c r="G142" s="55"/>
      <c r="H142" s="55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" customHeight="1" x14ac:dyDescent="0.3">
      <c r="A143" s="7"/>
      <c r="B143" s="7"/>
      <c r="C143" s="54"/>
      <c r="D143" s="55"/>
      <c r="E143" s="55"/>
      <c r="F143" s="55"/>
      <c r="G143" s="55"/>
      <c r="H143" s="5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" customHeight="1" x14ac:dyDescent="0.3">
      <c r="A144" s="7"/>
      <c r="B144" s="7"/>
      <c r="C144" s="54"/>
      <c r="D144" s="55"/>
      <c r="E144" s="55"/>
      <c r="F144" s="55"/>
      <c r="G144" s="55"/>
      <c r="H144" s="55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" customHeight="1" x14ac:dyDescent="0.3">
      <c r="A145" s="7"/>
      <c r="B145" s="7"/>
      <c r="C145" s="54"/>
      <c r="D145" s="55"/>
      <c r="E145" s="55"/>
      <c r="F145" s="55"/>
      <c r="G145" s="55"/>
      <c r="H145" s="55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" customHeight="1" x14ac:dyDescent="0.3">
      <c r="A146" s="7"/>
      <c r="B146" s="7"/>
      <c r="C146" s="54"/>
      <c r="D146" s="55"/>
      <c r="E146" s="55"/>
      <c r="F146" s="55"/>
      <c r="G146" s="55"/>
      <c r="H146" s="55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" customHeight="1" x14ac:dyDescent="0.3">
      <c r="A147" s="7"/>
      <c r="B147" s="7"/>
      <c r="C147" s="54"/>
      <c r="D147" s="55"/>
      <c r="E147" s="55"/>
      <c r="F147" s="55"/>
      <c r="G147" s="55"/>
      <c r="H147" s="55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" customHeight="1" x14ac:dyDescent="0.3">
      <c r="A148" s="7"/>
      <c r="B148" s="7"/>
      <c r="C148" s="54"/>
      <c r="D148" s="55"/>
      <c r="E148" s="55"/>
      <c r="F148" s="55"/>
      <c r="G148" s="55"/>
      <c r="H148" s="55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" customHeight="1" x14ac:dyDescent="0.3">
      <c r="A149" s="7"/>
      <c r="B149" s="7"/>
      <c r="C149" s="54"/>
      <c r="D149" s="55"/>
      <c r="E149" s="55"/>
      <c r="F149" s="55"/>
      <c r="G149" s="55"/>
      <c r="H149" s="55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" customHeight="1" x14ac:dyDescent="0.3">
      <c r="A150" s="7"/>
      <c r="B150" s="7"/>
      <c r="C150" s="54"/>
      <c r="D150" s="55"/>
      <c r="E150" s="55"/>
      <c r="F150" s="55"/>
      <c r="G150" s="55"/>
      <c r="H150" s="55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" customHeight="1" x14ac:dyDescent="0.3">
      <c r="A151" s="7"/>
      <c r="B151" s="7"/>
      <c r="C151" s="54"/>
      <c r="D151" s="55"/>
      <c r="E151" s="55"/>
      <c r="F151" s="55"/>
      <c r="G151" s="55"/>
      <c r="H151" s="55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" customHeight="1" x14ac:dyDescent="0.3">
      <c r="A152" s="7"/>
      <c r="B152" s="7"/>
      <c r="C152" s="54"/>
      <c r="D152" s="55"/>
      <c r="E152" s="55"/>
      <c r="F152" s="55"/>
      <c r="G152" s="55"/>
      <c r="H152" s="55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" customHeight="1" x14ac:dyDescent="0.3">
      <c r="A153" s="7"/>
      <c r="B153" s="7"/>
      <c r="C153" s="54"/>
      <c r="D153" s="55"/>
      <c r="E153" s="55"/>
      <c r="F153" s="55"/>
      <c r="G153" s="55"/>
      <c r="H153" s="55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" customHeight="1" x14ac:dyDescent="0.3">
      <c r="A154" s="7"/>
      <c r="B154" s="7"/>
      <c r="C154" s="54"/>
      <c r="D154" s="55"/>
      <c r="E154" s="55"/>
      <c r="F154" s="55"/>
      <c r="G154" s="55"/>
      <c r="H154" s="55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" customHeight="1" x14ac:dyDescent="0.3">
      <c r="A155" s="7"/>
      <c r="B155" s="7"/>
      <c r="C155" s="54"/>
      <c r="D155" s="55"/>
      <c r="E155" s="55"/>
      <c r="F155" s="55"/>
      <c r="G155" s="55"/>
      <c r="H155" s="55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" customHeight="1" x14ac:dyDescent="0.3">
      <c r="A156" s="7"/>
      <c r="B156" s="7"/>
      <c r="C156" s="54"/>
      <c r="D156" s="55"/>
      <c r="E156" s="55"/>
      <c r="F156" s="55"/>
      <c r="G156" s="55"/>
      <c r="H156" s="55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" customHeight="1" x14ac:dyDescent="0.3">
      <c r="A157" s="7"/>
      <c r="B157" s="7"/>
      <c r="C157" s="54"/>
      <c r="D157" s="55"/>
      <c r="E157" s="55"/>
      <c r="F157" s="55"/>
      <c r="G157" s="55"/>
      <c r="H157" s="55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" customHeight="1" x14ac:dyDescent="0.3">
      <c r="A158" s="7"/>
      <c r="B158" s="7"/>
      <c r="C158" s="54"/>
      <c r="D158" s="55"/>
      <c r="E158" s="55"/>
      <c r="F158" s="55"/>
      <c r="G158" s="55"/>
      <c r="H158" s="55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" customHeight="1" x14ac:dyDescent="0.3">
      <c r="A159" s="7"/>
      <c r="B159" s="7"/>
      <c r="C159" s="54"/>
      <c r="D159" s="55"/>
      <c r="E159" s="55"/>
      <c r="F159" s="55"/>
      <c r="G159" s="55"/>
      <c r="H159" s="55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" customHeight="1" x14ac:dyDescent="0.3">
      <c r="A160" s="7"/>
      <c r="B160" s="7"/>
      <c r="C160" s="54"/>
      <c r="D160" s="55"/>
      <c r="E160" s="55"/>
      <c r="F160" s="55"/>
      <c r="G160" s="55"/>
      <c r="H160" s="55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" customHeight="1" x14ac:dyDescent="0.3">
      <c r="A161" s="7"/>
      <c r="B161" s="7"/>
      <c r="C161" s="54"/>
      <c r="D161" s="55"/>
      <c r="E161" s="55"/>
      <c r="F161" s="55"/>
      <c r="G161" s="55"/>
      <c r="H161" s="55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" customHeight="1" x14ac:dyDescent="0.3">
      <c r="A162" s="7"/>
      <c r="B162" s="7"/>
      <c r="C162" s="54"/>
      <c r="D162" s="55"/>
      <c r="E162" s="55"/>
      <c r="F162" s="55"/>
      <c r="G162" s="55"/>
      <c r="H162" s="55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" customHeight="1" x14ac:dyDescent="0.3">
      <c r="A163" s="7"/>
      <c r="B163" s="7"/>
      <c r="C163" s="54"/>
      <c r="D163" s="55"/>
      <c r="E163" s="55"/>
      <c r="F163" s="55"/>
      <c r="G163" s="55"/>
      <c r="H163" s="55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" customHeight="1" x14ac:dyDescent="0.3">
      <c r="A164" s="7"/>
      <c r="B164" s="7"/>
      <c r="C164" s="54"/>
      <c r="D164" s="55"/>
      <c r="E164" s="55"/>
      <c r="F164" s="55"/>
      <c r="G164" s="55"/>
      <c r="H164" s="55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" customHeight="1" x14ac:dyDescent="0.3">
      <c r="A165" s="7"/>
      <c r="B165" s="7"/>
      <c r="C165" s="54"/>
      <c r="D165" s="55"/>
      <c r="E165" s="55"/>
      <c r="F165" s="55"/>
      <c r="G165" s="55"/>
      <c r="H165" s="55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" customHeight="1" x14ac:dyDescent="0.3">
      <c r="A166" s="7"/>
      <c r="B166" s="7"/>
      <c r="C166" s="54"/>
      <c r="D166" s="55"/>
      <c r="E166" s="55"/>
      <c r="F166" s="55"/>
      <c r="G166" s="55"/>
      <c r="H166" s="55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" customHeight="1" x14ac:dyDescent="0.3">
      <c r="A167" s="7"/>
      <c r="B167" s="7"/>
      <c r="C167" s="54"/>
      <c r="D167" s="55"/>
      <c r="E167" s="55"/>
      <c r="F167" s="55"/>
      <c r="G167" s="55"/>
      <c r="H167" s="55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" customHeight="1" x14ac:dyDescent="0.3">
      <c r="A168" s="7"/>
      <c r="B168" s="7"/>
      <c r="C168" s="54"/>
      <c r="D168" s="55"/>
      <c r="E168" s="55"/>
      <c r="F168" s="55"/>
      <c r="G168" s="55"/>
      <c r="H168" s="55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" customHeight="1" x14ac:dyDescent="0.3">
      <c r="A169" s="7"/>
      <c r="B169" s="7"/>
      <c r="C169" s="54"/>
      <c r="D169" s="55"/>
      <c r="E169" s="55"/>
      <c r="F169" s="55"/>
      <c r="G169" s="55"/>
      <c r="H169" s="55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" customHeight="1" x14ac:dyDescent="0.3">
      <c r="A170" s="7"/>
      <c r="B170" s="7"/>
      <c r="C170" s="54"/>
      <c r="D170" s="55"/>
      <c r="E170" s="55"/>
      <c r="F170" s="55"/>
      <c r="G170" s="55"/>
      <c r="H170" s="55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" customHeight="1" x14ac:dyDescent="0.3">
      <c r="A171" s="7"/>
      <c r="B171" s="7"/>
      <c r="C171" s="54"/>
      <c r="D171" s="55"/>
      <c r="E171" s="55"/>
      <c r="F171" s="55"/>
      <c r="G171" s="55"/>
      <c r="H171" s="55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" customHeight="1" x14ac:dyDescent="0.3">
      <c r="A172" s="7"/>
      <c r="B172" s="7"/>
      <c r="C172" s="54"/>
      <c r="D172" s="55"/>
      <c r="E172" s="55"/>
      <c r="F172" s="55"/>
      <c r="G172" s="55"/>
      <c r="H172" s="55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" customHeight="1" x14ac:dyDescent="0.3">
      <c r="A173" s="7"/>
      <c r="B173" s="7"/>
      <c r="C173" s="54"/>
      <c r="D173" s="55"/>
      <c r="E173" s="55"/>
      <c r="F173" s="55"/>
      <c r="G173" s="55"/>
      <c r="H173" s="55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" customHeight="1" x14ac:dyDescent="0.3">
      <c r="A174" s="7"/>
      <c r="B174" s="7"/>
      <c r="C174" s="54"/>
      <c r="D174" s="55"/>
      <c r="E174" s="55"/>
      <c r="F174" s="55"/>
      <c r="G174" s="55"/>
      <c r="H174" s="55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" customHeight="1" x14ac:dyDescent="0.3">
      <c r="A175" s="7"/>
      <c r="B175" s="7"/>
      <c r="C175" s="54"/>
      <c r="D175" s="55"/>
      <c r="E175" s="55"/>
      <c r="F175" s="55"/>
      <c r="G175" s="55"/>
      <c r="H175" s="55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" customHeight="1" x14ac:dyDescent="0.3">
      <c r="A176" s="7"/>
      <c r="B176" s="7"/>
      <c r="C176" s="54"/>
      <c r="D176" s="55"/>
      <c r="E176" s="55"/>
      <c r="F176" s="55"/>
      <c r="G176" s="55"/>
      <c r="H176" s="55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" customHeight="1" x14ac:dyDescent="0.3">
      <c r="A177" s="7"/>
      <c r="B177" s="7"/>
      <c r="C177" s="54"/>
      <c r="D177" s="55"/>
      <c r="E177" s="55"/>
      <c r="F177" s="55"/>
      <c r="G177" s="55"/>
      <c r="H177" s="55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" customHeight="1" x14ac:dyDescent="0.3">
      <c r="A178" s="7"/>
      <c r="B178" s="7"/>
      <c r="C178" s="54"/>
      <c r="D178" s="55"/>
      <c r="E178" s="55"/>
      <c r="F178" s="55"/>
      <c r="G178" s="55"/>
      <c r="H178" s="55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" customHeight="1" x14ac:dyDescent="0.3">
      <c r="A179" s="7"/>
      <c r="B179" s="7"/>
      <c r="C179" s="54"/>
      <c r="D179" s="55"/>
      <c r="E179" s="55"/>
      <c r="F179" s="55"/>
      <c r="G179" s="55"/>
      <c r="H179" s="55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" customHeight="1" x14ac:dyDescent="0.3">
      <c r="A180" s="7"/>
      <c r="B180" s="7"/>
      <c r="C180" s="54"/>
      <c r="D180" s="55"/>
      <c r="E180" s="55"/>
      <c r="F180" s="55"/>
      <c r="G180" s="55"/>
      <c r="H180" s="55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" customHeight="1" x14ac:dyDescent="0.3">
      <c r="A181" s="7"/>
      <c r="B181" s="7"/>
      <c r="C181" s="54"/>
      <c r="D181" s="55"/>
      <c r="E181" s="55"/>
      <c r="F181" s="55"/>
      <c r="G181" s="55"/>
      <c r="H181" s="55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" customHeight="1" x14ac:dyDescent="0.3">
      <c r="A182" s="7"/>
      <c r="B182" s="7"/>
      <c r="C182" s="54"/>
      <c r="D182" s="55"/>
      <c r="E182" s="55"/>
      <c r="F182" s="55"/>
      <c r="G182" s="55"/>
      <c r="H182" s="55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" customHeight="1" x14ac:dyDescent="0.3">
      <c r="A183" s="7"/>
      <c r="B183" s="7"/>
      <c r="C183" s="54"/>
      <c r="D183" s="55"/>
      <c r="E183" s="55"/>
      <c r="F183" s="55"/>
      <c r="G183" s="55"/>
      <c r="H183" s="55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" customHeight="1" x14ac:dyDescent="0.3">
      <c r="A184" s="7"/>
      <c r="B184" s="7"/>
      <c r="C184" s="54"/>
      <c r="D184" s="55"/>
      <c r="E184" s="55"/>
      <c r="F184" s="55"/>
      <c r="G184" s="55"/>
      <c r="H184" s="55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" customHeight="1" x14ac:dyDescent="0.3">
      <c r="A185" s="7"/>
      <c r="B185" s="7"/>
      <c r="C185" s="54"/>
      <c r="D185" s="55"/>
      <c r="E185" s="55"/>
      <c r="F185" s="55"/>
      <c r="G185" s="55"/>
      <c r="H185" s="55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" customHeight="1" x14ac:dyDescent="0.3">
      <c r="A186" s="7"/>
      <c r="B186" s="7"/>
      <c r="C186" s="54"/>
      <c r="D186" s="55"/>
      <c r="E186" s="55"/>
      <c r="F186" s="55"/>
      <c r="G186" s="55"/>
      <c r="H186" s="55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" customHeight="1" x14ac:dyDescent="0.3">
      <c r="A187" s="7"/>
      <c r="B187" s="7"/>
      <c r="C187" s="54"/>
      <c r="D187" s="55"/>
      <c r="E187" s="55"/>
      <c r="F187" s="55"/>
      <c r="G187" s="55"/>
      <c r="H187" s="55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" customHeight="1" x14ac:dyDescent="0.3">
      <c r="A188" s="7"/>
      <c r="B188" s="7"/>
      <c r="C188" s="54"/>
      <c r="D188" s="55"/>
      <c r="E188" s="55"/>
      <c r="F188" s="55"/>
      <c r="G188" s="55"/>
      <c r="H188" s="55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" customHeight="1" x14ac:dyDescent="0.3">
      <c r="A189" s="7"/>
      <c r="B189" s="7"/>
      <c r="C189" s="54"/>
      <c r="D189" s="55"/>
      <c r="E189" s="55"/>
      <c r="F189" s="55"/>
      <c r="G189" s="55"/>
      <c r="H189" s="55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" customHeight="1" x14ac:dyDescent="0.3">
      <c r="A190" s="7"/>
      <c r="B190" s="7"/>
      <c r="C190" s="54"/>
      <c r="D190" s="55"/>
      <c r="E190" s="55"/>
      <c r="F190" s="55"/>
      <c r="G190" s="55"/>
      <c r="H190" s="55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" customHeight="1" x14ac:dyDescent="0.3">
      <c r="A191" s="7"/>
      <c r="B191" s="7"/>
      <c r="C191" s="54"/>
      <c r="D191" s="55"/>
      <c r="E191" s="55"/>
      <c r="F191" s="55"/>
      <c r="G191" s="55"/>
      <c r="H191" s="55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" customHeight="1" x14ac:dyDescent="0.3">
      <c r="A192" s="7"/>
      <c r="B192" s="7"/>
      <c r="C192" s="54"/>
      <c r="D192" s="55"/>
      <c r="E192" s="55"/>
      <c r="F192" s="55"/>
      <c r="G192" s="55"/>
      <c r="H192" s="55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" customHeight="1" x14ac:dyDescent="0.3">
      <c r="A193" s="7"/>
      <c r="B193" s="7"/>
      <c r="C193" s="54"/>
      <c r="D193" s="55"/>
      <c r="E193" s="55"/>
      <c r="F193" s="55"/>
      <c r="G193" s="55"/>
      <c r="H193" s="55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" customHeight="1" x14ac:dyDescent="0.3">
      <c r="A194" s="7"/>
      <c r="B194" s="7"/>
      <c r="C194" s="54"/>
      <c r="D194" s="55"/>
      <c r="E194" s="55"/>
      <c r="F194" s="55"/>
      <c r="G194" s="55"/>
      <c r="H194" s="55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" customHeight="1" x14ac:dyDescent="0.3">
      <c r="A195" s="7"/>
      <c r="B195" s="7"/>
      <c r="C195" s="54"/>
      <c r="D195" s="55"/>
      <c r="E195" s="55"/>
      <c r="F195" s="55"/>
      <c r="G195" s="55"/>
      <c r="H195" s="55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" customHeight="1" x14ac:dyDescent="0.3">
      <c r="A196" s="7"/>
      <c r="B196" s="7"/>
      <c r="C196" s="54"/>
      <c r="D196" s="55"/>
      <c r="E196" s="55"/>
      <c r="F196" s="55"/>
      <c r="G196" s="55"/>
      <c r="H196" s="55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" customHeight="1" x14ac:dyDescent="0.3">
      <c r="A197" s="7"/>
      <c r="B197" s="7"/>
      <c r="C197" s="54"/>
      <c r="D197" s="55"/>
      <c r="E197" s="55"/>
      <c r="F197" s="55"/>
      <c r="G197" s="55"/>
      <c r="H197" s="55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" customHeight="1" x14ac:dyDescent="0.3">
      <c r="A198" s="7"/>
      <c r="B198" s="7"/>
      <c r="C198" s="54"/>
      <c r="D198" s="55"/>
      <c r="E198" s="55"/>
      <c r="F198" s="55"/>
      <c r="G198" s="55"/>
      <c r="H198" s="55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" customHeight="1" x14ac:dyDescent="0.3">
      <c r="A199" s="7"/>
      <c r="B199" s="7"/>
      <c r="C199" s="54"/>
      <c r="D199" s="55"/>
      <c r="E199" s="55"/>
      <c r="F199" s="55"/>
      <c r="G199" s="55"/>
      <c r="H199" s="55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" customHeight="1" x14ac:dyDescent="0.3">
      <c r="A200" s="7"/>
      <c r="B200" s="7"/>
      <c r="C200" s="54"/>
      <c r="D200" s="55"/>
      <c r="E200" s="55"/>
      <c r="F200" s="55"/>
      <c r="G200" s="55"/>
      <c r="H200" s="55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" customHeight="1" x14ac:dyDescent="0.3">
      <c r="A201" s="7"/>
      <c r="B201" s="7"/>
      <c r="C201" s="54"/>
      <c r="D201" s="55"/>
      <c r="E201" s="55"/>
      <c r="F201" s="55"/>
      <c r="G201" s="55"/>
      <c r="H201" s="55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" customHeight="1" x14ac:dyDescent="0.3">
      <c r="A202" s="7"/>
      <c r="B202" s="7"/>
      <c r="C202" s="54"/>
      <c r="D202" s="55"/>
      <c r="E202" s="55"/>
      <c r="F202" s="55"/>
      <c r="G202" s="55"/>
      <c r="H202" s="55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" customHeight="1" x14ac:dyDescent="0.3">
      <c r="A203" s="7"/>
      <c r="B203" s="7"/>
      <c r="C203" s="54"/>
      <c r="D203" s="55"/>
      <c r="E203" s="55"/>
      <c r="F203" s="55"/>
      <c r="G203" s="55"/>
      <c r="H203" s="55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" customHeight="1" x14ac:dyDescent="0.3">
      <c r="A204" s="7"/>
      <c r="B204" s="7"/>
      <c r="C204" s="54"/>
      <c r="D204" s="55"/>
      <c r="E204" s="55"/>
      <c r="F204" s="55"/>
      <c r="G204" s="55"/>
      <c r="H204" s="55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" customHeight="1" x14ac:dyDescent="0.3">
      <c r="A205" s="7"/>
      <c r="B205" s="7"/>
      <c r="C205" s="54"/>
      <c r="D205" s="55"/>
      <c r="E205" s="55"/>
      <c r="F205" s="55"/>
      <c r="G205" s="55"/>
      <c r="H205" s="55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" customHeight="1" x14ac:dyDescent="0.3">
      <c r="A206" s="7"/>
      <c r="B206" s="7"/>
      <c r="C206" s="54"/>
      <c r="D206" s="55"/>
      <c r="E206" s="55"/>
      <c r="F206" s="55"/>
      <c r="G206" s="55"/>
      <c r="H206" s="55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" customHeight="1" x14ac:dyDescent="0.3">
      <c r="A207" s="7"/>
      <c r="B207" s="7"/>
      <c r="C207" s="54"/>
      <c r="D207" s="55"/>
      <c r="E207" s="55"/>
      <c r="F207" s="55"/>
      <c r="G207" s="55"/>
      <c r="H207" s="55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" customHeight="1" x14ac:dyDescent="0.3">
      <c r="A208" s="7"/>
      <c r="B208" s="7"/>
      <c r="C208" s="54"/>
      <c r="D208" s="55"/>
      <c r="E208" s="55"/>
      <c r="F208" s="55"/>
      <c r="G208" s="55"/>
      <c r="H208" s="55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" customHeight="1" x14ac:dyDescent="0.3">
      <c r="A209" s="7"/>
      <c r="B209" s="7"/>
      <c r="C209" s="54"/>
      <c r="D209" s="55"/>
      <c r="E209" s="55"/>
      <c r="F209" s="55"/>
      <c r="G209" s="55"/>
      <c r="H209" s="55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" customHeight="1" x14ac:dyDescent="0.3">
      <c r="A210" s="7"/>
      <c r="B210" s="7"/>
      <c r="C210" s="54"/>
      <c r="D210" s="55"/>
      <c r="E210" s="55"/>
      <c r="F210" s="55"/>
      <c r="G210" s="55"/>
      <c r="H210" s="55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" customHeight="1" x14ac:dyDescent="0.3">
      <c r="A211" s="7"/>
      <c r="B211" s="7"/>
      <c r="C211" s="54"/>
      <c r="D211" s="55"/>
      <c r="E211" s="55"/>
      <c r="F211" s="55"/>
      <c r="G211" s="55"/>
      <c r="H211" s="55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" customHeight="1" x14ac:dyDescent="0.3">
      <c r="A212" s="7"/>
      <c r="B212" s="7"/>
      <c r="C212" s="54"/>
      <c r="D212" s="55"/>
      <c r="E212" s="55"/>
      <c r="F212" s="55"/>
      <c r="G212" s="55"/>
      <c r="H212" s="55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" customHeight="1" x14ac:dyDescent="0.3">
      <c r="A213" s="7"/>
      <c r="B213" s="7"/>
      <c r="C213" s="54"/>
      <c r="D213" s="55"/>
      <c r="E213" s="55"/>
      <c r="F213" s="55"/>
      <c r="G213" s="55"/>
      <c r="H213" s="55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" customHeight="1" x14ac:dyDescent="0.3">
      <c r="A214" s="7"/>
      <c r="B214" s="7"/>
      <c r="C214" s="54"/>
      <c r="D214" s="55"/>
      <c r="E214" s="55"/>
      <c r="F214" s="55"/>
      <c r="G214" s="55"/>
      <c r="H214" s="55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" customHeight="1" x14ac:dyDescent="0.3">
      <c r="A215" s="7"/>
      <c r="B215" s="7"/>
      <c r="C215" s="54"/>
      <c r="D215" s="55"/>
      <c r="E215" s="55"/>
      <c r="F215" s="55"/>
      <c r="G215" s="55"/>
      <c r="H215" s="55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" customHeight="1" x14ac:dyDescent="0.3">
      <c r="A216" s="7"/>
      <c r="B216" s="7"/>
      <c r="C216" s="54"/>
      <c r="D216" s="55"/>
      <c r="E216" s="55"/>
      <c r="F216" s="55"/>
      <c r="G216" s="55"/>
      <c r="H216" s="55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" customHeight="1" x14ac:dyDescent="0.3">
      <c r="A217" s="7"/>
      <c r="B217" s="7"/>
      <c r="C217" s="54"/>
      <c r="D217" s="55"/>
      <c r="E217" s="55"/>
      <c r="F217" s="55"/>
      <c r="G217" s="55"/>
      <c r="H217" s="55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" customHeight="1" x14ac:dyDescent="0.3">
      <c r="A218" s="7"/>
      <c r="B218" s="7"/>
      <c r="C218" s="54"/>
      <c r="D218" s="55"/>
      <c r="E218" s="55"/>
      <c r="F218" s="55"/>
      <c r="G218" s="55"/>
      <c r="H218" s="55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" customHeight="1" x14ac:dyDescent="0.3">
      <c r="A219" s="7"/>
      <c r="B219" s="7"/>
      <c r="C219" s="54"/>
      <c r="D219" s="55"/>
      <c r="E219" s="55"/>
      <c r="F219" s="55"/>
      <c r="G219" s="55"/>
      <c r="H219" s="55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" customHeight="1" x14ac:dyDescent="0.3">
      <c r="A220" s="7"/>
      <c r="B220" s="7"/>
      <c r="C220" s="54"/>
      <c r="D220" s="55"/>
      <c r="E220" s="55"/>
      <c r="F220" s="55"/>
      <c r="G220" s="55"/>
      <c r="H220" s="55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" customHeight="1" x14ac:dyDescent="0.3">
      <c r="A221" s="7"/>
      <c r="B221" s="7"/>
      <c r="C221" s="54"/>
      <c r="D221" s="55"/>
      <c r="E221" s="55"/>
      <c r="F221" s="55"/>
      <c r="G221" s="55"/>
      <c r="H221" s="55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" customHeight="1" x14ac:dyDescent="0.3">
      <c r="A222" s="7"/>
      <c r="B222" s="7"/>
      <c r="C222" s="54"/>
      <c r="D222" s="55"/>
      <c r="E222" s="55"/>
      <c r="F222" s="55"/>
      <c r="G222" s="55"/>
      <c r="H222" s="55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" customHeight="1" x14ac:dyDescent="0.3">
      <c r="A223" s="7"/>
      <c r="B223" s="7"/>
      <c r="C223" s="54"/>
      <c r="D223" s="55"/>
      <c r="E223" s="55"/>
      <c r="F223" s="55"/>
      <c r="G223" s="55"/>
      <c r="H223" s="55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" customHeight="1" x14ac:dyDescent="0.3">
      <c r="A224" s="7"/>
      <c r="B224" s="7"/>
      <c r="C224" s="54"/>
      <c r="D224" s="55"/>
      <c r="E224" s="55"/>
      <c r="F224" s="55"/>
      <c r="G224" s="55"/>
      <c r="H224" s="55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" customHeight="1" x14ac:dyDescent="0.3">
      <c r="A225" s="7"/>
      <c r="B225" s="7"/>
      <c r="C225" s="54"/>
      <c r="D225" s="55"/>
      <c r="E225" s="55"/>
      <c r="F225" s="55"/>
      <c r="G225" s="55"/>
      <c r="H225" s="55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" customHeight="1" x14ac:dyDescent="0.3">
      <c r="A226" s="7"/>
      <c r="B226" s="7"/>
      <c r="C226" s="54"/>
      <c r="D226" s="55"/>
      <c r="E226" s="55"/>
      <c r="F226" s="55"/>
      <c r="G226" s="55"/>
      <c r="H226" s="55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" customHeight="1" x14ac:dyDescent="0.3">
      <c r="A227" s="7"/>
      <c r="B227" s="7"/>
      <c r="C227" s="54"/>
      <c r="D227" s="55"/>
      <c r="E227" s="55"/>
      <c r="F227" s="55"/>
      <c r="G227" s="55"/>
      <c r="H227" s="55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" customHeight="1" x14ac:dyDescent="0.3">
      <c r="A228" s="7"/>
      <c r="B228" s="7"/>
      <c r="C228" s="54"/>
      <c r="D228" s="55"/>
      <c r="E228" s="55"/>
      <c r="F228" s="55"/>
      <c r="G228" s="55"/>
      <c r="H228" s="55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" customHeight="1" x14ac:dyDescent="0.3">
      <c r="A229" s="7"/>
      <c r="B229" s="7"/>
      <c r="C229" s="54"/>
      <c r="D229" s="55"/>
      <c r="E229" s="55"/>
      <c r="F229" s="55"/>
      <c r="G229" s="55"/>
      <c r="H229" s="55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" customHeight="1" x14ac:dyDescent="0.3">
      <c r="A230" s="7"/>
      <c r="B230" s="7"/>
      <c r="C230" s="54"/>
      <c r="D230" s="55"/>
      <c r="E230" s="55"/>
      <c r="F230" s="55"/>
      <c r="G230" s="55"/>
      <c r="H230" s="55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" customHeight="1" x14ac:dyDescent="0.3">
      <c r="A231" s="7"/>
      <c r="B231" s="7"/>
      <c r="C231" s="54"/>
      <c r="D231" s="55"/>
      <c r="E231" s="55"/>
      <c r="F231" s="55"/>
      <c r="G231" s="55"/>
      <c r="H231" s="55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" customHeight="1" x14ac:dyDescent="0.3">
      <c r="A232" s="7"/>
      <c r="B232" s="7"/>
      <c r="C232" s="54"/>
      <c r="D232" s="55"/>
      <c r="E232" s="55"/>
      <c r="F232" s="55"/>
      <c r="G232" s="55"/>
      <c r="H232" s="55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" customHeight="1" x14ac:dyDescent="0.3">
      <c r="A233" s="7"/>
      <c r="B233" s="7"/>
      <c r="C233" s="54"/>
      <c r="D233" s="55"/>
      <c r="E233" s="55"/>
      <c r="F233" s="55"/>
      <c r="G233" s="55"/>
      <c r="H233" s="55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" customHeight="1" x14ac:dyDescent="0.3">
      <c r="A234" s="7"/>
      <c r="B234" s="7"/>
      <c r="C234" s="54"/>
      <c r="D234" s="55"/>
      <c r="E234" s="55"/>
      <c r="F234" s="55"/>
      <c r="G234" s="55"/>
      <c r="H234" s="55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" customHeight="1" x14ac:dyDescent="0.3">
      <c r="A235" s="7"/>
      <c r="B235" s="7"/>
      <c r="C235" s="54"/>
      <c r="D235" s="55"/>
      <c r="E235" s="55"/>
      <c r="F235" s="55"/>
      <c r="G235" s="55"/>
      <c r="H235" s="55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" customHeight="1" x14ac:dyDescent="0.3">
      <c r="A236" s="7"/>
      <c r="B236" s="7"/>
      <c r="C236" s="54"/>
      <c r="D236" s="55"/>
      <c r="E236" s="55"/>
      <c r="F236" s="55"/>
      <c r="G236" s="55"/>
      <c r="H236" s="55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" customHeight="1" x14ac:dyDescent="0.3">
      <c r="A237" s="7"/>
      <c r="B237" s="7"/>
      <c r="C237" s="54"/>
      <c r="D237" s="55"/>
      <c r="E237" s="55"/>
      <c r="F237" s="55"/>
      <c r="G237" s="55"/>
      <c r="H237" s="55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" customHeight="1" x14ac:dyDescent="0.3">
      <c r="A238" s="7"/>
      <c r="B238" s="7"/>
      <c r="C238" s="54"/>
      <c r="D238" s="55"/>
      <c r="E238" s="55"/>
      <c r="F238" s="55"/>
      <c r="G238" s="55"/>
      <c r="H238" s="55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" customHeight="1" x14ac:dyDescent="0.3">
      <c r="A239" s="7"/>
      <c r="B239" s="7"/>
      <c r="C239" s="54"/>
      <c r="D239" s="55"/>
      <c r="E239" s="55"/>
      <c r="F239" s="55"/>
      <c r="G239" s="55"/>
      <c r="H239" s="55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" customHeight="1" x14ac:dyDescent="0.3">
      <c r="A240" s="7"/>
      <c r="B240" s="7"/>
      <c r="C240" s="54"/>
      <c r="D240" s="55"/>
      <c r="E240" s="55"/>
      <c r="F240" s="55"/>
      <c r="G240" s="55"/>
      <c r="H240" s="55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" customHeight="1" x14ac:dyDescent="0.3">
      <c r="A241" s="7"/>
      <c r="B241" s="7"/>
      <c r="C241" s="54"/>
      <c r="D241" s="55"/>
      <c r="E241" s="55"/>
      <c r="F241" s="55"/>
      <c r="G241" s="55"/>
      <c r="H241" s="55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" customHeight="1" x14ac:dyDescent="0.3">
      <c r="A242" s="7"/>
      <c r="B242" s="7"/>
      <c r="C242" s="54"/>
      <c r="D242" s="55"/>
      <c r="E242" s="55"/>
      <c r="F242" s="55"/>
      <c r="G242" s="55"/>
      <c r="H242" s="55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" customHeight="1" x14ac:dyDescent="0.3">
      <c r="A243" s="7"/>
      <c r="B243" s="7"/>
      <c r="C243" s="54"/>
      <c r="D243" s="55"/>
      <c r="E243" s="55"/>
      <c r="F243" s="55"/>
      <c r="G243" s="55"/>
      <c r="H243" s="55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" customHeight="1" x14ac:dyDescent="0.3">
      <c r="A244" s="7"/>
      <c r="B244" s="7"/>
      <c r="C244" s="54"/>
      <c r="D244" s="55"/>
      <c r="E244" s="55"/>
      <c r="F244" s="55"/>
      <c r="G244" s="55"/>
      <c r="H244" s="55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" customHeight="1" x14ac:dyDescent="0.3">
      <c r="A245" s="7"/>
      <c r="B245" s="7"/>
      <c r="C245" s="54"/>
      <c r="D245" s="55"/>
      <c r="E245" s="55"/>
      <c r="F245" s="55"/>
      <c r="G245" s="55"/>
      <c r="H245" s="55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" customHeight="1" x14ac:dyDescent="0.3">
      <c r="A246" s="7"/>
      <c r="B246" s="7"/>
      <c r="C246" s="54"/>
      <c r="D246" s="55"/>
      <c r="E246" s="55"/>
      <c r="F246" s="55"/>
      <c r="G246" s="55"/>
      <c r="H246" s="55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" customHeight="1" x14ac:dyDescent="0.3">
      <c r="A247" s="7"/>
      <c r="B247" s="7"/>
      <c r="C247" s="54"/>
      <c r="D247" s="55"/>
      <c r="E247" s="55"/>
      <c r="F247" s="55"/>
      <c r="G247" s="55"/>
      <c r="H247" s="55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" customHeight="1" x14ac:dyDescent="0.3">
      <c r="A248" s="7"/>
      <c r="B248" s="7"/>
      <c r="C248" s="54"/>
      <c r="D248" s="55"/>
      <c r="E248" s="55"/>
      <c r="F248" s="55"/>
      <c r="G248" s="55"/>
      <c r="H248" s="55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" customHeight="1" x14ac:dyDescent="0.3">
      <c r="A249" s="7"/>
      <c r="B249" s="7"/>
      <c r="C249" s="54"/>
      <c r="D249" s="55"/>
      <c r="E249" s="55"/>
      <c r="F249" s="55"/>
      <c r="G249" s="55"/>
      <c r="H249" s="55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" customHeight="1" x14ac:dyDescent="0.3">
      <c r="A250" s="7"/>
      <c r="B250" s="7"/>
      <c r="C250" s="54"/>
      <c r="D250" s="55"/>
      <c r="E250" s="55"/>
      <c r="F250" s="55"/>
      <c r="G250" s="55"/>
      <c r="H250" s="55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" customHeight="1" x14ac:dyDescent="0.3">
      <c r="A251" s="7"/>
      <c r="B251" s="7"/>
      <c r="C251" s="54"/>
      <c r="D251" s="55"/>
      <c r="E251" s="55"/>
      <c r="F251" s="55"/>
      <c r="G251" s="55"/>
      <c r="H251" s="55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" customHeight="1" x14ac:dyDescent="0.3">
      <c r="A252" s="7"/>
      <c r="B252" s="7"/>
      <c r="C252" s="54"/>
      <c r="D252" s="55"/>
      <c r="E252" s="55"/>
      <c r="F252" s="55"/>
      <c r="G252" s="55"/>
      <c r="H252" s="55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" customHeight="1" x14ac:dyDescent="0.3">
      <c r="A253" s="7"/>
      <c r="B253" s="7"/>
      <c r="C253" s="54"/>
      <c r="D253" s="55"/>
      <c r="E253" s="55"/>
      <c r="F253" s="55"/>
      <c r="G253" s="55"/>
      <c r="H253" s="55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" customHeight="1" x14ac:dyDescent="0.3">
      <c r="A254" s="7"/>
      <c r="B254" s="7"/>
      <c r="C254" s="54"/>
      <c r="D254" s="55"/>
      <c r="E254" s="55"/>
      <c r="F254" s="55"/>
      <c r="G254" s="55"/>
      <c r="H254" s="55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" customHeight="1" x14ac:dyDescent="0.3">
      <c r="A255" s="7"/>
      <c r="B255" s="7"/>
      <c r="C255" s="54"/>
      <c r="D255" s="55"/>
      <c r="E255" s="55"/>
      <c r="F255" s="55"/>
      <c r="G255" s="55"/>
      <c r="H255" s="55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" customHeight="1" x14ac:dyDescent="0.3">
      <c r="A256" s="7"/>
      <c r="B256" s="7"/>
      <c r="C256" s="54"/>
      <c r="D256" s="55"/>
      <c r="E256" s="55"/>
      <c r="F256" s="55"/>
      <c r="G256" s="55"/>
      <c r="H256" s="55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" customHeight="1" x14ac:dyDescent="0.3">
      <c r="A257" s="7"/>
      <c r="B257" s="7"/>
      <c r="C257" s="54"/>
      <c r="D257" s="55"/>
      <c r="E257" s="55"/>
      <c r="F257" s="55"/>
      <c r="G257" s="55"/>
      <c r="H257" s="55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" customHeight="1" x14ac:dyDescent="0.3">
      <c r="A258" s="7"/>
      <c r="B258" s="7"/>
      <c r="C258" s="54"/>
      <c r="D258" s="55"/>
      <c r="E258" s="55"/>
      <c r="F258" s="55"/>
      <c r="G258" s="55"/>
      <c r="H258" s="55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" customHeight="1" x14ac:dyDescent="0.3">
      <c r="A259" s="7"/>
      <c r="B259" s="7"/>
      <c r="C259" s="54"/>
      <c r="D259" s="55"/>
      <c r="E259" s="55"/>
      <c r="F259" s="55"/>
      <c r="G259" s="55"/>
      <c r="H259" s="55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" customHeight="1" x14ac:dyDescent="0.3">
      <c r="A260" s="7"/>
      <c r="B260" s="7"/>
      <c r="C260" s="54"/>
      <c r="D260" s="55"/>
      <c r="E260" s="55"/>
      <c r="F260" s="55"/>
      <c r="G260" s="55"/>
      <c r="H260" s="55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" customHeight="1" x14ac:dyDescent="0.3">
      <c r="A261" s="7"/>
      <c r="B261" s="7"/>
      <c r="C261" s="54"/>
      <c r="D261" s="55"/>
      <c r="E261" s="55"/>
      <c r="F261" s="55"/>
      <c r="G261" s="55"/>
      <c r="H261" s="55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" customHeight="1" x14ac:dyDescent="0.3">
      <c r="A262" s="7"/>
      <c r="B262" s="7"/>
      <c r="C262" s="54"/>
      <c r="D262" s="55"/>
      <c r="E262" s="55"/>
      <c r="F262" s="55"/>
      <c r="G262" s="55"/>
      <c r="H262" s="55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" customHeight="1" x14ac:dyDescent="0.3">
      <c r="A263" s="7"/>
      <c r="B263" s="7"/>
      <c r="C263" s="54"/>
      <c r="D263" s="55"/>
      <c r="E263" s="55"/>
      <c r="F263" s="55"/>
      <c r="G263" s="55"/>
      <c r="H263" s="55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" customHeight="1" x14ac:dyDescent="0.3">
      <c r="A264" s="7"/>
      <c r="B264" s="7"/>
      <c r="C264" s="54"/>
      <c r="D264" s="55"/>
      <c r="E264" s="55"/>
      <c r="F264" s="55"/>
      <c r="G264" s="55"/>
      <c r="H264" s="55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" customHeight="1" x14ac:dyDescent="0.3">
      <c r="A265" s="7"/>
      <c r="B265" s="7"/>
      <c r="C265" s="54"/>
      <c r="D265" s="55"/>
      <c r="E265" s="55"/>
      <c r="F265" s="55"/>
      <c r="G265" s="55"/>
      <c r="H265" s="55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" customHeight="1" x14ac:dyDescent="0.3">
      <c r="A266" s="7"/>
      <c r="B266" s="7"/>
      <c r="C266" s="54"/>
      <c r="D266" s="55"/>
      <c r="E266" s="55"/>
      <c r="F266" s="55"/>
      <c r="G266" s="55"/>
      <c r="H266" s="55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" customHeight="1" x14ac:dyDescent="0.3">
      <c r="A267" s="7"/>
      <c r="B267" s="7"/>
      <c r="C267" s="54"/>
      <c r="D267" s="55"/>
      <c r="E267" s="55"/>
      <c r="F267" s="55"/>
      <c r="G267" s="55"/>
      <c r="H267" s="55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" customHeight="1" x14ac:dyDescent="0.3">
      <c r="A268" s="7"/>
      <c r="B268" s="7"/>
      <c r="C268" s="54"/>
      <c r="D268" s="55"/>
      <c r="E268" s="55"/>
      <c r="F268" s="55"/>
      <c r="G268" s="55"/>
      <c r="H268" s="55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" customHeight="1" x14ac:dyDescent="0.3">
      <c r="A269" s="7"/>
      <c r="B269" s="7"/>
      <c r="C269" s="54"/>
      <c r="D269" s="55"/>
      <c r="E269" s="55"/>
      <c r="F269" s="55"/>
      <c r="G269" s="55"/>
      <c r="H269" s="55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" customHeight="1" x14ac:dyDescent="0.3">
      <c r="A270" s="7"/>
      <c r="B270" s="7"/>
      <c r="C270" s="54"/>
      <c r="D270" s="55"/>
      <c r="E270" s="55"/>
      <c r="F270" s="55"/>
      <c r="G270" s="55"/>
      <c r="H270" s="55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" customHeight="1" x14ac:dyDescent="0.3">
      <c r="A271" s="7"/>
      <c r="B271" s="7"/>
      <c r="C271" s="54"/>
      <c r="D271" s="55"/>
      <c r="E271" s="55"/>
      <c r="F271" s="55"/>
      <c r="G271" s="55"/>
      <c r="H271" s="55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" customHeight="1" x14ac:dyDescent="0.3">
      <c r="A272" s="7"/>
      <c r="B272" s="7"/>
      <c r="C272" s="54"/>
      <c r="D272" s="55"/>
      <c r="E272" s="55"/>
      <c r="F272" s="55"/>
      <c r="G272" s="55"/>
      <c r="H272" s="55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" customHeight="1" x14ac:dyDescent="0.3">
      <c r="A273" s="7"/>
      <c r="B273" s="7"/>
      <c r="C273" s="54"/>
      <c r="D273" s="55"/>
      <c r="E273" s="55"/>
      <c r="F273" s="55"/>
      <c r="G273" s="55"/>
      <c r="H273" s="55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" customHeight="1" x14ac:dyDescent="0.3">
      <c r="A274" s="7"/>
      <c r="B274" s="7"/>
      <c r="C274" s="54"/>
      <c r="D274" s="55"/>
      <c r="E274" s="55"/>
      <c r="F274" s="55"/>
      <c r="G274" s="55"/>
      <c r="H274" s="55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" customHeight="1" x14ac:dyDescent="0.3">
      <c r="A275" s="7"/>
      <c r="B275" s="7"/>
      <c r="C275" s="54"/>
      <c r="D275" s="55"/>
      <c r="E275" s="55"/>
      <c r="F275" s="55"/>
      <c r="G275" s="55"/>
      <c r="H275" s="55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" customHeight="1" x14ac:dyDescent="0.3">
      <c r="A276" s="7"/>
      <c r="B276" s="7"/>
      <c r="C276" s="54"/>
      <c r="D276" s="55"/>
      <c r="E276" s="55"/>
      <c r="F276" s="55"/>
      <c r="G276" s="55"/>
      <c r="H276" s="55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" customHeight="1" x14ac:dyDescent="0.3">
      <c r="A277" s="7"/>
      <c r="B277" s="7"/>
      <c r="C277" s="54"/>
      <c r="D277" s="55"/>
      <c r="E277" s="55"/>
      <c r="F277" s="55"/>
      <c r="G277" s="55"/>
      <c r="H277" s="55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" customHeight="1" x14ac:dyDescent="0.3">
      <c r="A278" s="7"/>
      <c r="B278" s="7"/>
      <c r="C278" s="54"/>
      <c r="D278" s="55"/>
      <c r="E278" s="55"/>
      <c r="F278" s="55"/>
      <c r="G278" s="55"/>
      <c r="H278" s="55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" customHeigh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" customHeigh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" customHeigh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" customHeigh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" customHeigh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" customHeigh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" customHeigh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" customHeigh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" customHeigh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" customHeigh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" customHeigh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" customHeigh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" customHeigh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" customHeigh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" customHeigh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" customHeigh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" customHeigh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" customHeigh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" customHeigh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" customHeigh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" customHeigh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" customHeigh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" customHeigh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" customHeigh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" customHeigh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" customHeigh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" customHeigh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" customHeigh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" customHeigh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" customHeigh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" customHeigh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" customHeigh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" customHeigh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" customHeigh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" customHeigh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" customHeigh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" customHeigh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" customHeigh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" customHeigh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" customHeigh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" customHeigh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" customHeigh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" customHeigh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" customHeigh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" customHeigh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" customHeigh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" customHeigh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" customHeigh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" customHeigh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" customHeigh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" customHeigh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" customHeigh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" customHeigh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" customHeigh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" customHeigh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" customHeigh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" customHeigh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" customHeigh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" customHeigh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" customHeigh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" customHeigh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" customHeigh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" customHeigh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" customHeigh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" customHeigh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" customHeigh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" customHeigh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" customHeigh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" customHeigh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" customHeigh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" customHeigh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" customHeigh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" customHeigh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" customHeigh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" customHeigh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" customHeigh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" customHeigh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" customHeigh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" customHeigh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" customHeigh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" customHeigh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" customHeigh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" customHeigh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" customHeigh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" customHeigh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" customHeigh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" customHeigh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" customHeigh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" customHeigh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" customHeigh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" customHeigh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" customHeigh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" customHeigh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" customHeigh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" customHeigh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" customHeigh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" customHeigh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" customHeigh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" customHeigh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" customHeigh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" customHeigh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" customHeigh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" customHeigh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" customHeigh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" customHeigh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" customHeigh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" customHeigh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" customHeigh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" customHeigh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" customHeigh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" customHeigh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" customHeigh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" customHeigh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" customHeigh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" customHeigh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" customHeigh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" customHeigh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" customHeigh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" customHeigh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" customHeigh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" customHeigh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" customHeigh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" customHeigh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" customHeigh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" customHeigh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" customHeigh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" customHeigh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" customHeigh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" customHeigh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" customHeigh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" customHeigh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" customHeigh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" customHeigh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" customHeigh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" customHeigh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" customHeigh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" customHeigh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" customHeigh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" customHeigh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" customHeigh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" customHeigh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" customHeigh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" customHeigh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" customHeigh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" customHeigh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" customHeigh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" customHeigh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" customHeigh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" customHeigh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" customHeigh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" customHeigh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" customHeigh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" customHeigh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" customHeigh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" customHeigh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" customHeigh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" customHeigh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" customHeigh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" customHeigh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" customHeigh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" customHeigh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" customHeigh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" customHeigh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" customHeigh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" customHeigh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" customHeigh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" customHeigh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" customHeigh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" customHeigh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" customHeigh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" customHeigh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" customHeigh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" customHeigh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" customHeigh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" customHeigh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" customHeigh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" customHeigh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" customHeigh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" customHeigh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" customHeigh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" customHeigh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" customHeigh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" customHeigh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" customHeigh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" customHeigh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" customHeigh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" customHeigh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" customHeigh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" customHeigh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" customHeigh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" customHeigh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" customHeigh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" customHeigh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" customHeigh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" customHeigh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" customHeigh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" customHeigh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" customHeigh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" customHeigh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" customHeigh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" customHeigh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" customHeigh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" customHeigh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" customHeigh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" customHeigh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" customHeigh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" customHeigh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" customHeigh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" customHeigh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" customHeigh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" customHeigh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" customHeigh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" customHeigh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" customHeigh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" customHeigh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" customHeigh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" customHeigh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" customHeigh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" customHeigh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" customHeigh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" customHeigh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" customHeigh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" customHeigh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" customHeigh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" customHeigh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" customHeigh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" customHeigh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" customHeigh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" customHeigh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" customHeigh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" customHeigh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" customHeigh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" customHeigh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" customHeigh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" customHeigh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" customHeigh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" customHeigh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" customHeigh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" customHeigh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" customHeigh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" customHeigh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" customHeigh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" customHeigh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" customHeigh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" customHeigh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" customHeigh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" customHeigh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" customHeigh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" customHeigh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" customHeigh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" customHeigh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" customHeigh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" customHeigh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" customHeigh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" customHeigh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" customHeigh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" customHeigh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" customHeigh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" customHeigh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" customHeigh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" customHeigh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" customHeigh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" customHeigh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" customHeigh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" customHeigh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" customHeigh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" customHeigh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" customHeigh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" customHeigh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" customHeigh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" customHeigh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" customHeigh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" customHeigh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" customHeigh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" customHeigh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" customHeigh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" customHeigh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" customHeigh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" customHeigh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" customHeigh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" customHeigh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" customHeigh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" customHeigh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" customHeigh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" customHeigh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" customHeigh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" customHeigh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" customHeigh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" customHeigh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" customHeigh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" customHeigh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" customHeigh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" customHeigh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" customHeigh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" customHeigh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" customHeigh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" customHeigh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" customHeigh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" customHeigh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" customHeigh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" customHeigh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" customHeigh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" customHeigh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" customHeigh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" customHeigh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" customHeigh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" customHeigh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" customHeigh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" customHeigh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" customHeigh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" customHeigh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" customHeigh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" customHeigh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" customHeigh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" customHeigh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" customHeigh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" customHeigh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" customHeigh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" customHeigh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" customHeigh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" customHeigh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" customHeigh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" customHeigh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" customHeigh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" customHeigh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" customHeigh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" customHeigh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" customHeigh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" customHeigh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" customHeigh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" customHeigh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" customHeigh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" customHeigh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" customHeigh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" customHeigh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" customHeigh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" customHeigh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" customHeigh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" customHeigh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" customHeigh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" customHeigh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" customHeigh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" customHeigh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" customHeigh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" customHeigh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" customHeigh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" customHeigh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" customHeigh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" customHeigh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" customHeigh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" customHeigh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" customHeigh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" customHeigh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" customHeigh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" customHeigh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" customHeigh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" customHeigh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" customHeigh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" customHeigh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" customHeigh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" customHeigh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" customHeigh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" customHeigh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" customHeigh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" customHeigh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" customHeigh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" customHeigh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" customHeigh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" customHeigh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" customHeigh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" customHeigh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" customHeigh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" customHeigh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" customHeigh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" customHeigh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" customHeigh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" customHeigh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" customHeigh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" customHeigh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" customHeigh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" customHeigh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" customHeigh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" customHeigh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" customHeigh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" customHeigh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" customHeigh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" customHeigh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" customHeigh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" customHeigh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" customHeigh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" customHeigh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" customHeigh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" customHeigh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" customHeigh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" customHeigh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" customHeigh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" customHeigh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" customHeigh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" customHeigh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" customHeigh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" customHeigh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" customHeigh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" customHeigh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" customHeigh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" customHeigh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" customHeigh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" customHeigh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" customHeigh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" customHeigh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" customHeigh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" customHeigh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" customHeigh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" customHeigh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" customHeigh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" customHeigh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" customHeigh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" customHeigh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" customHeigh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" customHeigh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" customHeigh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" customHeigh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" customHeigh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" customHeigh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" customHeigh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" customHeigh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" customHeigh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" customHeigh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" customHeigh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" customHeigh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" customHeigh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" customHeigh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" customHeigh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" customHeigh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" customHeigh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" customHeigh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" customHeigh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" customHeigh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" customHeigh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" customHeigh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" customHeigh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" customHeigh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" customHeigh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" customHeigh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" customHeigh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" customHeigh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" customHeigh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" customHeigh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" customHeigh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" customHeigh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" customHeigh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" customHeigh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" customHeigh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" customHeigh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" customHeigh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" customHeigh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" customHeigh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" customHeigh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" customHeigh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" customHeigh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" customHeigh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" customHeigh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" customHeigh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" customHeigh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" customHeigh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" customHeigh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" customHeigh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" customHeigh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" customHeigh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" customHeigh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" customHeigh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" customHeigh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" customHeigh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" customHeigh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" customHeigh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" customHeigh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" customHeigh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" customHeigh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" customHeigh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" customHeigh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" customHeigh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" customHeigh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" customHeigh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" customHeigh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" customHeigh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" customHeigh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" customHeigh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" customHeigh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" customHeigh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" customHeigh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" customHeigh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" customHeigh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" customHeigh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" customHeigh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" customHeigh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" customHeigh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" customHeigh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" customHeigh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" customHeigh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" customHeigh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" customHeigh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" customHeigh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" customHeigh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" customHeigh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" customHeigh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" customHeigh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" customHeigh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" customHeigh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" customHeigh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" customHeigh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" customHeigh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" customHeigh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" customHeigh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" customHeigh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" customHeigh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" customHeigh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" customHeigh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" customHeigh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" customHeigh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" customHeigh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" customHeigh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" customHeigh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" customHeigh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" customHeigh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" customHeigh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" customHeigh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" customHeigh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" customHeigh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" customHeigh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" customHeigh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" customHeigh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" customHeigh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" customHeigh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" customHeigh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" customHeigh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" customHeigh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" customHeigh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" customHeigh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" customHeigh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" customHeigh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" customHeigh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" customHeigh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" customHeigh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" customHeigh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" customHeigh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" customHeigh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" customHeigh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" customHeigh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" customHeigh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" customHeigh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" customHeigh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" customHeigh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" customHeigh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" customHeigh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" customHeigh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" customHeigh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" customHeigh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" customHeigh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" customHeigh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" customHeigh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" customHeigh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" customHeigh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" customHeigh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" customHeigh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" customHeigh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" customHeigh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" customHeigh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" customHeigh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" customHeigh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" customHeigh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" customHeigh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" customHeigh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" customHeigh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" customHeigh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" customHeigh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" customHeigh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" customHeigh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" customHeigh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" customHeigh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" customHeigh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" customHeigh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" customHeigh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" customHeigh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" customHeigh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" customHeigh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" customHeigh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" customHeigh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" customHeigh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" customHeigh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" customHeigh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" customHeigh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" customHeigh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" customHeigh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" customHeigh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" customHeigh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" customHeigh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" customHeigh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" customHeigh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" customHeigh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" customHeigh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" customHeigh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" customHeigh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" customHeigh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" customHeigh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" customHeigh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" customHeigh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" customHeigh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" customHeigh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" customHeigh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" customHeigh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" customHeigh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" customHeigh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" customHeigh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" customHeigh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" customHeigh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" customHeigh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" customHeigh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" customHeigh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" customHeigh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" customHeigh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" customHeigh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" customHeigh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" customHeigh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" customHeigh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" customHeigh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" customHeigh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" customHeigh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" customHeigh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" customHeigh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" customHeigh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" customHeigh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" customHeigh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" customHeigh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" customHeigh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" customHeigh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" customHeigh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" customHeigh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" customHeigh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" customHeigh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" customHeigh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" customHeigh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" customHeigh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" customHeigh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" customHeigh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" customHeigh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" customHeigh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" customHeigh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" customHeigh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" customHeigh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" customHeigh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" customHeigh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" customHeigh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" customHeigh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" customHeigh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" customHeigh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" customHeigh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" customHeigh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" customHeigh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" customHeigh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" customHeigh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" customHeigh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" customHeigh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" customHeigh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" customHeigh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" customHeigh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" customHeigh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" customHeigh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" customHeigh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" customHeigh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" customHeigh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" customHeigh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" customHeigh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" customHeigh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" customHeigh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" customHeigh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" customHeigh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" customHeigh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" customHeigh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" customHeigh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" customHeigh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" customHeigh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" customHeigh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" customHeigh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" customHeigh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" customHeigh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" customHeigh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" customHeigh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" customHeigh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" customHeigh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" customHeigh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" customHeigh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" customHeigh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" customHeigh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" customHeigh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" customHeigh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" customHeigh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" customHeigh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" customHeigh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" customHeigh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" customHeigh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" customHeigh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" customHeigh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" customHeigh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" customHeigh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</sheetData>
  <mergeCells count="6">
    <mergeCell ref="A42:H43"/>
    <mergeCell ref="A3:B3"/>
    <mergeCell ref="A24:B24"/>
    <mergeCell ref="A1:B1"/>
    <mergeCell ref="G2:H2"/>
    <mergeCell ref="A15:C16"/>
  </mergeCells>
  <conditionalFormatting sqref="A46:H105">
    <cfRule type="expression" dxfId="3" priority="1" stopIfTrue="1">
      <formula>ISERROR(A46)</formula>
    </cfRule>
  </conditionalFormatting>
  <conditionalFormatting sqref="A46:H105">
    <cfRule type="expression" dxfId="2" priority="2" stopIfTrue="1">
      <formula>MOD(ROW(),2)=1</formula>
    </cfRule>
  </conditionalFormatting>
  <dataValidations count="1">
    <dataValidation type="list" allowBlank="1" showInputMessage="1" showErrorMessage="1" sqref="B8 B19" xr:uid="{4A8C9070-5526-459B-B183-B64A1F5C32D7}">
      <formula1>"Gear 1, Gear 2, Gear 3, Gear 4, Gear 5, Gear 6"</formula1>
    </dataValidation>
  </dataValidations>
  <printOptions horizontalCentered="1"/>
  <pageMargins left="0.5" right="0.5" top="0.5" bottom="0.75" header="0" footer="0"/>
  <pageSetup fitToHeight="0" orientation="portrait" r:id="rId1"/>
  <headerFooter>
    <oddFooter>&amp;RPage &amp;P of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9"/>
  <sheetViews>
    <sheetView zoomScale="104" zoomScaleNormal="104" workbookViewId="0">
      <selection activeCell="J15" sqref="J15"/>
    </sheetView>
  </sheetViews>
  <sheetFormatPr defaultColWidth="14.3984375" defaultRowHeight="15" customHeight="1" x14ac:dyDescent="0.3"/>
  <cols>
    <col min="1" max="1" width="32.296875" customWidth="1"/>
    <col min="2" max="2" width="17.59765625" customWidth="1"/>
    <col min="3" max="3" width="16.19921875" customWidth="1"/>
    <col min="4" max="4" width="16.796875" customWidth="1"/>
    <col min="5" max="5" width="18.296875" customWidth="1"/>
    <col min="6" max="6" width="18.3984375" customWidth="1"/>
    <col min="7" max="7" width="12.09765625" customWidth="1"/>
    <col min="8" max="26" width="8.69921875" customWidth="1"/>
  </cols>
  <sheetData>
    <row r="1" spans="1:26" ht="23.5" customHeight="1" x14ac:dyDescent="0.4">
      <c r="A1" s="4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" customHeight="1" x14ac:dyDescent="0.3"/>
    <row r="3" spans="1:26" ht="12" customHeight="1" x14ac:dyDescent="0.35">
      <c r="A3" s="64" t="s">
        <v>30</v>
      </c>
      <c r="B3" s="67">
        <f ca="1">'Goal - retirement'!B27</f>
        <v>120761310.76481333</v>
      </c>
    </row>
    <row r="4" spans="1:26" ht="12" customHeight="1" x14ac:dyDescent="0.35">
      <c r="A4" s="64" t="s">
        <v>31</v>
      </c>
      <c r="B4" s="68">
        <f>'Goal - retirement'!B6-'Goal - retirement'!B5</f>
        <v>25</v>
      </c>
    </row>
    <row r="5" spans="1:26" ht="12" customHeight="1" x14ac:dyDescent="0.35">
      <c r="A5" s="64" t="s">
        <v>32</v>
      </c>
      <c r="B5" s="67">
        <f>'Goal - retirement'!B17</f>
        <v>150000</v>
      </c>
    </row>
    <row r="6" spans="1:26" ht="12" customHeight="1" x14ac:dyDescent="0.35">
      <c r="A6" s="65" t="s">
        <v>33</v>
      </c>
      <c r="B6" s="69"/>
    </row>
    <row r="7" spans="1:26" ht="12" customHeight="1" x14ac:dyDescent="0.35">
      <c r="A7" s="66"/>
      <c r="B7" s="69"/>
    </row>
    <row r="8" spans="1:26" ht="12" customHeight="1" x14ac:dyDescent="0.35">
      <c r="A8" s="64" t="s">
        <v>21</v>
      </c>
      <c r="B8" s="67">
        <f>'Goal - retirement'!B18</f>
        <v>0</v>
      </c>
    </row>
    <row r="9" spans="1:26" ht="12" customHeight="1" x14ac:dyDescent="0.35">
      <c r="A9" s="65" t="s">
        <v>33</v>
      </c>
      <c r="B9" s="69"/>
    </row>
    <row r="10" spans="1:26" ht="12" customHeight="1" x14ac:dyDescent="0.35">
      <c r="A10" s="64" t="s">
        <v>34</v>
      </c>
      <c r="B10" s="70">
        <f>'Goal - retirement'!B20</f>
        <v>9.2899999999999996E-2</v>
      </c>
    </row>
    <row r="11" spans="1:26" ht="12" customHeight="1" x14ac:dyDescent="0.35">
      <c r="A11" s="64" t="s">
        <v>9</v>
      </c>
      <c r="B11" s="71">
        <f>'Goal - retirement'!B14</f>
        <v>0.06</v>
      </c>
    </row>
    <row r="12" spans="1:26" ht="12" customHeight="1" x14ac:dyDescent="0.35">
      <c r="A12" s="64" t="s">
        <v>35</v>
      </c>
      <c r="B12" s="72">
        <f>'Goal - retirement'!B13</f>
        <v>25</v>
      </c>
    </row>
    <row r="13" spans="1:26" ht="12" customHeight="1" x14ac:dyDescent="0.3"/>
    <row r="14" spans="1:26" ht="12" customHeight="1" x14ac:dyDescent="0.3"/>
    <row r="15" spans="1:26" ht="12" customHeight="1" x14ac:dyDescent="0.3"/>
    <row r="16" spans="1:26" ht="12" customHeight="1" x14ac:dyDescent="0.3"/>
    <row r="17" spans="1:7" ht="12" customHeight="1" x14ac:dyDescent="0.3"/>
    <row r="18" spans="1:7" ht="12" customHeight="1" x14ac:dyDescent="0.3">
      <c r="A18" s="84" t="s">
        <v>44</v>
      </c>
      <c r="B18" s="84"/>
      <c r="C18" s="84"/>
      <c r="D18" s="84"/>
      <c r="E18" s="84"/>
      <c r="F18" s="84"/>
      <c r="G18" s="84"/>
    </row>
    <row r="19" spans="1:7" ht="12" customHeight="1" x14ac:dyDescent="0.3">
      <c r="A19" s="84"/>
      <c r="B19" s="84"/>
      <c r="C19" s="84"/>
      <c r="D19" s="84"/>
      <c r="E19" s="84"/>
      <c r="F19" s="84"/>
      <c r="G19" s="84"/>
    </row>
    <row r="20" spans="1:7" ht="12" customHeight="1" x14ac:dyDescent="0.35">
      <c r="A20" s="73" t="s">
        <v>22</v>
      </c>
      <c r="B20" s="73" t="s">
        <v>23</v>
      </c>
      <c r="C20" s="73" t="s">
        <v>36</v>
      </c>
      <c r="D20" s="73" t="s">
        <v>37</v>
      </c>
      <c r="E20" s="73" t="s">
        <v>38</v>
      </c>
      <c r="F20" s="73" t="s">
        <v>39</v>
      </c>
      <c r="G20" s="73" t="s">
        <v>40</v>
      </c>
    </row>
    <row r="21" spans="1:7" ht="12" customHeight="1" x14ac:dyDescent="0.35">
      <c r="A21" s="63">
        <v>1</v>
      </c>
      <c r="B21" s="74">
        <f>'Goal - retirement'!B5</f>
        <v>55</v>
      </c>
      <c r="C21" s="74">
        <f ca="1">B3</f>
        <v>120761310.76481333</v>
      </c>
      <c r="D21" s="74">
        <f>12*B8*POWER((1+B11),B12)</f>
        <v>0</v>
      </c>
      <c r="E21" s="74">
        <f t="shared" ref="E21:E50" ca="1" si="0">C21*$B$10</f>
        <v>11218725.770051159</v>
      </c>
      <c r="F21" s="74">
        <f>12*B5*POWER((1+$B$11),B12)</f>
        <v>7725367.2955382792</v>
      </c>
      <c r="G21" s="74">
        <f t="shared" ref="G21:G50" ca="1" si="1">C21+D21+E21-F21</f>
        <v>124254669.23932621</v>
      </c>
    </row>
    <row r="22" spans="1:7" ht="12" customHeight="1" x14ac:dyDescent="0.35">
      <c r="A22" s="63">
        <f t="shared" ref="A22:B22" si="2">A21+1</f>
        <v>2</v>
      </c>
      <c r="B22" s="74">
        <f t="shared" si="2"/>
        <v>56</v>
      </c>
      <c r="C22" s="74">
        <f t="shared" ref="C22:C50" ca="1" si="3">G21</f>
        <v>124254669.23932621</v>
      </c>
      <c r="D22" s="74">
        <f t="shared" ref="D22:D50" si="4">D21*(1+$B$11)</f>
        <v>0</v>
      </c>
      <c r="E22" s="74">
        <f t="shared" ca="1" si="0"/>
        <v>11543258.772333404</v>
      </c>
      <c r="F22" s="74">
        <f t="shared" ref="F22:F50" si="5">F21*(1+$B$11)</f>
        <v>8188889.3332705768</v>
      </c>
      <c r="G22" s="74">
        <f t="shared" ca="1" si="1"/>
        <v>127609038.67838904</v>
      </c>
    </row>
    <row r="23" spans="1:7" ht="12" customHeight="1" x14ac:dyDescent="0.35">
      <c r="A23" s="63">
        <f t="shared" ref="A23:B23" si="6">A22+1</f>
        <v>3</v>
      </c>
      <c r="B23" s="74">
        <f t="shared" si="6"/>
        <v>57</v>
      </c>
      <c r="C23" s="74">
        <f t="shared" ca="1" si="3"/>
        <v>127609038.67838904</v>
      </c>
      <c r="D23" s="74">
        <f t="shared" si="4"/>
        <v>0</v>
      </c>
      <c r="E23" s="74">
        <f t="shared" ca="1" si="0"/>
        <v>11854879.693222342</v>
      </c>
      <c r="F23" s="74">
        <f t="shared" si="5"/>
        <v>8680222.6932668127</v>
      </c>
      <c r="G23" s="74">
        <f t="shared" ca="1" si="1"/>
        <v>130783695.67834458</v>
      </c>
    </row>
    <row r="24" spans="1:7" ht="12" customHeight="1" x14ac:dyDescent="0.35">
      <c r="A24" s="63">
        <f t="shared" ref="A24:B24" si="7">A23+1</f>
        <v>4</v>
      </c>
      <c r="B24" s="74">
        <f t="shared" si="7"/>
        <v>58</v>
      </c>
      <c r="C24" s="74">
        <f t="shared" ca="1" si="3"/>
        <v>130783695.67834458</v>
      </c>
      <c r="D24" s="74">
        <f t="shared" si="4"/>
        <v>0</v>
      </c>
      <c r="E24" s="74">
        <f t="shared" ca="1" si="0"/>
        <v>12149805.32851821</v>
      </c>
      <c r="F24" s="74">
        <f t="shared" si="5"/>
        <v>9201036.0548628215</v>
      </c>
      <c r="G24" s="74">
        <f t="shared" ca="1" si="1"/>
        <v>133732464.95199996</v>
      </c>
    </row>
    <row r="25" spans="1:7" ht="12" customHeight="1" x14ac:dyDescent="0.35">
      <c r="A25" s="63">
        <f t="shared" ref="A25:B25" si="8">A24+1</f>
        <v>5</v>
      </c>
      <c r="B25" s="74">
        <f t="shared" si="8"/>
        <v>59</v>
      </c>
      <c r="C25" s="74">
        <f t="shared" ca="1" si="3"/>
        <v>133732464.95199996</v>
      </c>
      <c r="D25" s="74">
        <f t="shared" si="4"/>
        <v>0</v>
      </c>
      <c r="E25" s="74">
        <f t="shared" ca="1" si="0"/>
        <v>12423745.994040797</v>
      </c>
      <c r="F25" s="74">
        <f t="shared" si="5"/>
        <v>9753098.2181545906</v>
      </c>
      <c r="G25" s="74">
        <f t="shared" ca="1" si="1"/>
        <v>136403112.72788617</v>
      </c>
    </row>
    <row r="26" spans="1:7" ht="12" customHeight="1" x14ac:dyDescent="0.35">
      <c r="A26" s="63">
        <f t="shared" ref="A26:B26" si="9">A25+1</f>
        <v>6</v>
      </c>
      <c r="B26" s="74">
        <f t="shared" si="9"/>
        <v>60</v>
      </c>
      <c r="C26" s="74">
        <f t="shared" ca="1" si="3"/>
        <v>136403112.72788617</v>
      </c>
      <c r="D26" s="74">
        <f t="shared" si="4"/>
        <v>0</v>
      </c>
      <c r="E26" s="74">
        <f t="shared" ca="1" si="0"/>
        <v>12671849.172420625</v>
      </c>
      <c r="F26" s="74">
        <f t="shared" si="5"/>
        <v>10338284.111243866</v>
      </c>
      <c r="G26" s="74">
        <f t="shared" ca="1" si="1"/>
        <v>138736677.78906292</v>
      </c>
    </row>
    <row r="27" spans="1:7" ht="12" customHeight="1" x14ac:dyDescent="0.35">
      <c r="A27" s="63">
        <f t="shared" ref="A27:B27" si="10">A26+1</f>
        <v>7</v>
      </c>
      <c r="B27" s="74">
        <f t="shared" si="10"/>
        <v>61</v>
      </c>
      <c r="C27" s="74">
        <f t="shared" ca="1" si="3"/>
        <v>138736677.78906292</v>
      </c>
      <c r="D27" s="74">
        <f t="shared" si="4"/>
        <v>0</v>
      </c>
      <c r="E27" s="74">
        <f t="shared" ca="1" si="0"/>
        <v>12888637.366603944</v>
      </c>
      <c r="F27" s="74">
        <f t="shared" si="5"/>
        <v>10958581.1579185</v>
      </c>
      <c r="G27" s="74">
        <f t="shared" ca="1" si="1"/>
        <v>140666733.99774835</v>
      </c>
    </row>
    <row r="28" spans="1:7" ht="12" customHeight="1" x14ac:dyDescent="0.35">
      <c r="A28" s="63">
        <f t="shared" ref="A28:B28" si="11">A27+1</f>
        <v>8</v>
      </c>
      <c r="B28" s="74">
        <f t="shared" si="11"/>
        <v>62</v>
      </c>
      <c r="C28" s="74">
        <f t="shared" ca="1" si="3"/>
        <v>140666733.99774835</v>
      </c>
      <c r="D28" s="74">
        <f t="shared" si="4"/>
        <v>0</v>
      </c>
      <c r="E28" s="74">
        <f t="shared" ca="1" si="0"/>
        <v>13067939.588390822</v>
      </c>
      <c r="F28" s="74">
        <f t="shared" si="5"/>
        <v>11616096.027393611</v>
      </c>
      <c r="G28" s="74">
        <f t="shared" ca="1" si="1"/>
        <v>142118577.55874556</v>
      </c>
    </row>
    <row r="29" spans="1:7" ht="12" customHeight="1" x14ac:dyDescent="0.35">
      <c r="A29" s="63">
        <f t="shared" ref="A29:B29" si="12">A28+1</f>
        <v>9</v>
      </c>
      <c r="B29" s="74">
        <f t="shared" si="12"/>
        <v>63</v>
      </c>
      <c r="C29" s="74">
        <f t="shared" ca="1" si="3"/>
        <v>142118577.55874556</v>
      </c>
      <c r="D29" s="74">
        <f t="shared" si="4"/>
        <v>0</v>
      </c>
      <c r="E29" s="74">
        <f t="shared" ca="1" si="0"/>
        <v>13202815.855207462</v>
      </c>
      <c r="F29" s="74">
        <f t="shared" si="5"/>
        <v>12313061.789037228</v>
      </c>
      <c r="G29" s="74">
        <f t="shared" ca="1" si="1"/>
        <v>143008331.62491581</v>
      </c>
    </row>
    <row r="30" spans="1:7" ht="12" customHeight="1" x14ac:dyDescent="0.35">
      <c r="A30" s="63">
        <f t="shared" ref="A30:B30" si="13">A29+1</f>
        <v>10</v>
      </c>
      <c r="B30" s="74">
        <f t="shared" si="13"/>
        <v>64</v>
      </c>
      <c r="C30" s="74">
        <f t="shared" ca="1" si="3"/>
        <v>143008331.62491581</v>
      </c>
      <c r="D30" s="74">
        <f t="shared" si="4"/>
        <v>0</v>
      </c>
      <c r="E30" s="74">
        <f t="shared" ca="1" si="0"/>
        <v>13285474.007954678</v>
      </c>
      <c r="F30" s="74">
        <f t="shared" si="5"/>
        <v>13051845.496379461</v>
      </c>
      <c r="G30" s="74">
        <f t="shared" ca="1" si="1"/>
        <v>143241960.13649103</v>
      </c>
    </row>
    <row r="31" spans="1:7" ht="12" customHeight="1" x14ac:dyDescent="0.35">
      <c r="A31" s="63">
        <f t="shared" ref="A31:B31" si="14">A30+1</f>
        <v>11</v>
      </c>
      <c r="B31" s="74">
        <f t="shared" si="14"/>
        <v>65</v>
      </c>
      <c r="C31" s="74">
        <f t="shared" ca="1" si="3"/>
        <v>143241960.13649103</v>
      </c>
      <c r="D31" s="74">
        <f t="shared" si="4"/>
        <v>0</v>
      </c>
      <c r="E31" s="74">
        <f t="shared" ca="1" si="0"/>
        <v>13307178.096680015</v>
      </c>
      <c r="F31" s="74">
        <f t="shared" si="5"/>
        <v>13834956.226162229</v>
      </c>
      <c r="G31" s="74">
        <f t="shared" ca="1" si="1"/>
        <v>142714182.00700882</v>
      </c>
    </row>
    <row r="32" spans="1:7" ht="12" customHeight="1" x14ac:dyDescent="0.35">
      <c r="A32" s="63">
        <f t="shared" ref="A32:B32" si="15">A31+1</f>
        <v>12</v>
      </c>
      <c r="B32" s="74">
        <f t="shared" si="15"/>
        <v>66</v>
      </c>
      <c r="C32" s="74">
        <f t="shared" ca="1" si="3"/>
        <v>142714182.00700882</v>
      </c>
      <c r="D32" s="74">
        <f t="shared" si="4"/>
        <v>0</v>
      </c>
      <c r="E32" s="74">
        <f t="shared" ca="1" si="0"/>
        <v>13258147.508451119</v>
      </c>
      <c r="F32" s="74">
        <f t="shared" si="5"/>
        <v>14665053.599731963</v>
      </c>
      <c r="G32" s="74">
        <f t="shared" ca="1" si="1"/>
        <v>141307275.915728</v>
      </c>
    </row>
    <row r="33" spans="1:7" ht="12" customHeight="1" x14ac:dyDescent="0.35">
      <c r="A33" s="63">
        <f t="shared" ref="A33:B33" si="16">A32+1</f>
        <v>13</v>
      </c>
      <c r="B33" s="74">
        <f t="shared" si="16"/>
        <v>67</v>
      </c>
      <c r="C33" s="74">
        <f t="shared" ca="1" si="3"/>
        <v>141307275.915728</v>
      </c>
      <c r="D33" s="74">
        <f t="shared" si="4"/>
        <v>0</v>
      </c>
      <c r="E33" s="74">
        <f t="shared" ca="1" si="0"/>
        <v>13127445.932571132</v>
      </c>
      <c r="F33" s="74">
        <f t="shared" si="5"/>
        <v>15544956.815715881</v>
      </c>
      <c r="G33" s="74">
        <f t="shared" ca="1" si="1"/>
        <v>138889765.03258327</v>
      </c>
    </row>
    <row r="34" spans="1:7" ht="12" customHeight="1" x14ac:dyDescent="0.35">
      <c r="A34" s="63">
        <f t="shared" ref="A34:B34" si="17">A33+1</f>
        <v>14</v>
      </c>
      <c r="B34" s="74">
        <f t="shared" si="17"/>
        <v>68</v>
      </c>
      <c r="C34" s="74">
        <f t="shared" ca="1" si="3"/>
        <v>138889765.03258327</v>
      </c>
      <c r="D34" s="74">
        <f t="shared" si="4"/>
        <v>0</v>
      </c>
      <c r="E34" s="74">
        <f t="shared" ca="1" si="0"/>
        <v>12902859.171526985</v>
      </c>
      <c r="F34" s="74">
        <f t="shared" si="5"/>
        <v>16477654.224658836</v>
      </c>
      <c r="G34" s="74">
        <f t="shared" ca="1" si="1"/>
        <v>135314969.97945142</v>
      </c>
    </row>
    <row r="35" spans="1:7" ht="12" customHeight="1" x14ac:dyDescent="0.35">
      <c r="A35" s="63">
        <f t="shared" ref="A35:B35" si="18">A34+1</f>
        <v>15</v>
      </c>
      <c r="B35" s="74">
        <f t="shared" si="18"/>
        <v>69</v>
      </c>
      <c r="C35" s="74">
        <f t="shared" ca="1" si="3"/>
        <v>135314969.97945142</v>
      </c>
      <c r="D35" s="74">
        <f t="shared" si="4"/>
        <v>0</v>
      </c>
      <c r="E35" s="74">
        <f t="shared" ca="1" si="0"/>
        <v>12570760.711091036</v>
      </c>
      <c r="F35" s="74">
        <f t="shared" si="5"/>
        <v>17466313.478138365</v>
      </c>
      <c r="G35" s="74">
        <f t="shared" ca="1" si="1"/>
        <v>130419417.2124041</v>
      </c>
    </row>
    <row r="36" spans="1:7" ht="12" customHeight="1" x14ac:dyDescent="0.35">
      <c r="A36" s="63">
        <f t="shared" ref="A36:B36" si="19">A35+1</f>
        <v>16</v>
      </c>
      <c r="B36" s="74">
        <f t="shared" si="19"/>
        <v>70</v>
      </c>
      <c r="C36" s="74">
        <f t="shared" ca="1" si="3"/>
        <v>130419417.2124041</v>
      </c>
      <c r="D36" s="74">
        <f t="shared" si="4"/>
        <v>0</v>
      </c>
      <c r="E36" s="74">
        <f t="shared" ca="1" si="0"/>
        <v>12115963.85903234</v>
      </c>
      <c r="F36" s="74">
        <f t="shared" si="5"/>
        <v>18514292.286826666</v>
      </c>
      <c r="G36" s="74">
        <f t="shared" ca="1" si="1"/>
        <v>124021088.78460976</v>
      </c>
    </row>
    <row r="37" spans="1:7" ht="12" customHeight="1" x14ac:dyDescent="0.35">
      <c r="A37" s="63">
        <f t="shared" ref="A37:B37" si="20">A36+1</f>
        <v>17</v>
      </c>
      <c r="B37" s="74">
        <f t="shared" si="20"/>
        <v>71</v>
      </c>
      <c r="C37" s="74">
        <f t="shared" ca="1" si="3"/>
        <v>124021088.78460976</v>
      </c>
      <c r="D37" s="74">
        <f t="shared" si="4"/>
        <v>0</v>
      </c>
      <c r="E37" s="74">
        <f t="shared" ca="1" si="0"/>
        <v>11521559.148090247</v>
      </c>
      <c r="F37" s="74">
        <f t="shared" si="5"/>
        <v>19625149.824036267</v>
      </c>
      <c r="G37" s="74">
        <f t="shared" ca="1" si="1"/>
        <v>115917498.10866374</v>
      </c>
    </row>
    <row r="38" spans="1:7" ht="12" customHeight="1" x14ac:dyDescent="0.35">
      <c r="A38" s="63">
        <f t="shared" ref="A38:B38" si="21">A37+1</f>
        <v>18</v>
      </c>
      <c r="B38" s="74">
        <f t="shared" si="21"/>
        <v>72</v>
      </c>
      <c r="C38" s="74">
        <f t="shared" ca="1" si="3"/>
        <v>115917498.10866374</v>
      </c>
      <c r="D38" s="74">
        <f t="shared" si="4"/>
        <v>0</v>
      </c>
      <c r="E38" s="74">
        <f t="shared" ca="1" si="0"/>
        <v>10768735.574294861</v>
      </c>
      <c r="F38" s="74">
        <f t="shared" si="5"/>
        <v>20802658.813478444</v>
      </c>
      <c r="G38" s="74">
        <f t="shared" ca="1" si="1"/>
        <v>105883574.86948016</v>
      </c>
    </row>
    <row r="39" spans="1:7" ht="12" customHeight="1" x14ac:dyDescent="0.35">
      <c r="A39" s="63">
        <f t="shared" ref="A39:B39" si="22">A38+1</f>
        <v>19</v>
      </c>
      <c r="B39" s="74">
        <f t="shared" si="22"/>
        <v>73</v>
      </c>
      <c r="C39" s="74">
        <f t="shared" ca="1" si="3"/>
        <v>105883574.86948016</v>
      </c>
      <c r="D39" s="74">
        <f t="shared" si="4"/>
        <v>0</v>
      </c>
      <c r="E39" s="74">
        <f t="shared" ca="1" si="0"/>
        <v>9836584.1053747069</v>
      </c>
      <c r="F39" s="74">
        <f t="shared" si="5"/>
        <v>22050818.342287153</v>
      </c>
      <c r="G39" s="74">
        <f t="shared" ca="1" si="1"/>
        <v>93669340.632567719</v>
      </c>
    </row>
    <row r="40" spans="1:7" ht="12" customHeight="1" x14ac:dyDescent="0.35">
      <c r="A40" s="63">
        <f t="shared" ref="A40:B40" si="23">A39+1</f>
        <v>20</v>
      </c>
      <c r="B40" s="74">
        <f t="shared" si="23"/>
        <v>74</v>
      </c>
      <c r="C40" s="74">
        <f t="shared" ca="1" si="3"/>
        <v>93669340.632567719</v>
      </c>
      <c r="D40" s="74">
        <f t="shared" si="4"/>
        <v>0</v>
      </c>
      <c r="E40" s="74">
        <f t="shared" ca="1" si="0"/>
        <v>8701881.7447655406</v>
      </c>
      <c r="F40" s="74">
        <f t="shared" si="5"/>
        <v>23373867.442824382</v>
      </c>
      <c r="G40" s="74">
        <f t="shared" ca="1" si="1"/>
        <v>78997354.934508875</v>
      </c>
    </row>
    <row r="41" spans="1:7" ht="12" customHeight="1" x14ac:dyDescent="0.35">
      <c r="A41" s="63">
        <f t="shared" ref="A41:B41" si="24">A40+1</f>
        <v>21</v>
      </c>
      <c r="B41" s="74">
        <f t="shared" si="24"/>
        <v>75</v>
      </c>
      <c r="C41" s="74">
        <f t="shared" ca="1" si="3"/>
        <v>78997354.934508875</v>
      </c>
      <c r="D41" s="74">
        <f t="shared" si="4"/>
        <v>0</v>
      </c>
      <c r="E41" s="74">
        <f t="shared" ca="1" si="0"/>
        <v>7338854.2734158738</v>
      </c>
      <c r="F41" s="74">
        <f t="shared" si="5"/>
        <v>24776299.489393845</v>
      </c>
      <c r="G41" s="74">
        <f t="shared" ca="1" si="1"/>
        <v>61559909.718530908</v>
      </c>
    </row>
    <row r="42" spans="1:7" ht="12" customHeight="1" x14ac:dyDescent="0.35">
      <c r="A42" s="63">
        <f t="shared" ref="A42:B42" si="25">A41+1</f>
        <v>22</v>
      </c>
      <c r="B42" s="74">
        <f t="shared" si="25"/>
        <v>76</v>
      </c>
      <c r="C42" s="74">
        <f t="shared" ca="1" si="3"/>
        <v>61559909.718530908</v>
      </c>
      <c r="D42" s="74">
        <f t="shared" si="4"/>
        <v>0</v>
      </c>
      <c r="E42" s="74">
        <f t="shared" ca="1" si="0"/>
        <v>5718915.612851521</v>
      </c>
      <c r="F42" s="74">
        <f t="shared" si="5"/>
        <v>26262877.458757479</v>
      </c>
      <c r="G42" s="74">
        <f t="shared" ca="1" si="1"/>
        <v>41015947.872624949</v>
      </c>
    </row>
    <row r="43" spans="1:7" ht="12" customHeight="1" x14ac:dyDescent="0.35">
      <c r="A43" s="63">
        <f t="shared" ref="A43:B43" si="26">A42+1</f>
        <v>23</v>
      </c>
      <c r="B43" s="74">
        <f t="shared" si="26"/>
        <v>77</v>
      </c>
      <c r="C43" s="74">
        <f t="shared" ca="1" si="3"/>
        <v>41015947.872624949</v>
      </c>
      <c r="D43" s="74">
        <f t="shared" si="4"/>
        <v>0</v>
      </c>
      <c r="E43" s="74">
        <f t="shared" ca="1" si="0"/>
        <v>3810381.5573668578</v>
      </c>
      <c r="F43" s="74">
        <f t="shared" si="5"/>
        <v>27838650.106282927</v>
      </c>
      <c r="G43" s="74">
        <f t="shared" ca="1" si="1"/>
        <v>16987679.323708877</v>
      </c>
    </row>
    <row r="44" spans="1:7" ht="12" customHeight="1" x14ac:dyDescent="0.35">
      <c r="A44" s="63">
        <f t="shared" ref="A44:B44" si="27">A43+1</f>
        <v>24</v>
      </c>
      <c r="B44" s="74">
        <f t="shared" si="27"/>
        <v>78</v>
      </c>
      <c r="C44" s="74">
        <f t="shared" ca="1" si="3"/>
        <v>16987679.323708877</v>
      </c>
      <c r="D44" s="74">
        <f t="shared" si="4"/>
        <v>0</v>
      </c>
      <c r="E44" s="74">
        <f t="shared" ca="1" si="0"/>
        <v>1578155.4091725545</v>
      </c>
      <c r="F44" s="74">
        <f t="shared" si="5"/>
        <v>29508969.112659905</v>
      </c>
      <c r="G44" s="74">
        <f t="shared" ca="1" si="1"/>
        <v>-10943134.379778475</v>
      </c>
    </row>
    <row r="45" spans="1:7" ht="12" customHeight="1" x14ac:dyDescent="0.35">
      <c r="A45" s="63">
        <f t="shared" ref="A45:B45" si="28">A44+1</f>
        <v>25</v>
      </c>
      <c r="B45" s="74">
        <f t="shared" si="28"/>
        <v>79</v>
      </c>
      <c r="C45" s="74">
        <f t="shared" ca="1" si="3"/>
        <v>-10943134.379778475</v>
      </c>
      <c r="D45" s="74">
        <f t="shared" si="4"/>
        <v>0</v>
      </c>
      <c r="E45" s="74">
        <f t="shared" ca="1" si="0"/>
        <v>-1016617.1838814203</v>
      </c>
      <c r="F45" s="74">
        <f t="shared" si="5"/>
        <v>31279507.259419501</v>
      </c>
      <c r="G45" s="74">
        <f t="shared" ca="1" si="1"/>
        <v>-43239258.823079392</v>
      </c>
    </row>
    <row r="46" spans="1:7" ht="12" customHeight="1" x14ac:dyDescent="0.35">
      <c r="A46" s="63">
        <f t="shared" ref="A46:B46" si="29">A45+1</f>
        <v>26</v>
      </c>
      <c r="B46" s="74">
        <f t="shared" si="29"/>
        <v>80</v>
      </c>
      <c r="C46" s="74">
        <f t="shared" ca="1" si="3"/>
        <v>-43239258.823079392</v>
      </c>
      <c r="D46" s="74">
        <f t="shared" si="4"/>
        <v>0</v>
      </c>
      <c r="E46" s="74">
        <f t="shared" ca="1" si="0"/>
        <v>-4016927.1446640752</v>
      </c>
      <c r="F46" s="74">
        <f t="shared" si="5"/>
        <v>33156277.694984671</v>
      </c>
      <c r="G46" s="74">
        <f t="shared" ca="1" si="1"/>
        <v>-80412463.662728146</v>
      </c>
    </row>
    <row r="47" spans="1:7" ht="12" customHeight="1" x14ac:dyDescent="0.35">
      <c r="A47" s="63">
        <f t="shared" ref="A47:B47" si="30">A46+1</f>
        <v>27</v>
      </c>
      <c r="B47" s="74">
        <f t="shared" si="30"/>
        <v>81</v>
      </c>
      <c r="C47" s="74">
        <f t="shared" ca="1" si="3"/>
        <v>-80412463.662728146</v>
      </c>
      <c r="D47" s="74">
        <f t="shared" si="4"/>
        <v>0</v>
      </c>
      <c r="E47" s="74">
        <f t="shared" ca="1" si="0"/>
        <v>-7470317.874267444</v>
      </c>
      <c r="F47" s="74">
        <f t="shared" si="5"/>
        <v>35145654.356683753</v>
      </c>
      <c r="G47" s="74">
        <f t="shared" ca="1" si="1"/>
        <v>-123028435.89367935</v>
      </c>
    </row>
    <row r="48" spans="1:7" ht="12" customHeight="1" x14ac:dyDescent="0.35">
      <c r="A48" s="63">
        <f t="shared" ref="A48:B48" si="31">A47+1</f>
        <v>28</v>
      </c>
      <c r="B48" s="74">
        <f t="shared" si="31"/>
        <v>82</v>
      </c>
      <c r="C48" s="74">
        <f t="shared" ca="1" si="3"/>
        <v>-123028435.89367935</v>
      </c>
      <c r="D48" s="74">
        <f t="shared" si="4"/>
        <v>0</v>
      </c>
      <c r="E48" s="74">
        <f t="shared" ca="1" si="0"/>
        <v>-11429341.694522811</v>
      </c>
      <c r="F48" s="74">
        <f t="shared" si="5"/>
        <v>37254393.618084781</v>
      </c>
      <c r="G48" s="74">
        <f t="shared" ca="1" si="1"/>
        <v>-171712171.20628694</v>
      </c>
    </row>
    <row r="49" spans="1:7" ht="12" customHeight="1" x14ac:dyDescent="0.35">
      <c r="A49" s="63">
        <f t="shared" ref="A49:B49" si="32">A48+1</f>
        <v>29</v>
      </c>
      <c r="B49" s="74">
        <f t="shared" si="32"/>
        <v>83</v>
      </c>
      <c r="C49" s="74">
        <f t="shared" ca="1" si="3"/>
        <v>-171712171.20628694</v>
      </c>
      <c r="D49" s="74">
        <f t="shared" si="4"/>
        <v>0</v>
      </c>
      <c r="E49" s="74">
        <f t="shared" ca="1" si="0"/>
        <v>-15952060.705064056</v>
      </c>
      <c r="F49" s="74">
        <f t="shared" si="5"/>
        <v>39489657.235169873</v>
      </c>
      <c r="G49" s="74">
        <f t="shared" ca="1" si="1"/>
        <v>-227153889.14652085</v>
      </c>
    </row>
    <row r="50" spans="1:7" ht="12" customHeight="1" x14ac:dyDescent="0.35">
      <c r="A50" s="63">
        <f t="shared" ref="A50:B50" si="33">A49+1</f>
        <v>30</v>
      </c>
      <c r="B50" s="74">
        <f t="shared" si="33"/>
        <v>84</v>
      </c>
      <c r="C50" s="74">
        <f t="shared" ca="1" si="3"/>
        <v>-227153889.14652085</v>
      </c>
      <c r="D50" s="74">
        <f t="shared" si="4"/>
        <v>0</v>
      </c>
      <c r="E50" s="74">
        <f t="shared" ca="1" si="0"/>
        <v>-21102596.301711787</v>
      </c>
      <c r="F50" s="74">
        <f t="shared" si="5"/>
        <v>41859036.669280067</v>
      </c>
      <c r="G50" s="74">
        <f t="shared" ca="1" si="1"/>
        <v>-290115522.1175127</v>
      </c>
    </row>
    <row r="51" spans="1:7" ht="12" customHeight="1" x14ac:dyDescent="0.3"/>
    <row r="52" spans="1:7" ht="12" customHeight="1" x14ac:dyDescent="0.3"/>
    <row r="53" spans="1:7" ht="12" customHeight="1" x14ac:dyDescent="0.3"/>
    <row r="54" spans="1:7" ht="12" customHeight="1" x14ac:dyDescent="0.3"/>
    <row r="55" spans="1:7" ht="12" customHeight="1" x14ac:dyDescent="0.3"/>
    <row r="56" spans="1:7" ht="12" customHeight="1" x14ac:dyDescent="0.3"/>
    <row r="57" spans="1:7" ht="12" customHeight="1" x14ac:dyDescent="0.3"/>
    <row r="58" spans="1:7" ht="12" customHeight="1" x14ac:dyDescent="0.3"/>
    <row r="59" spans="1:7" ht="12" customHeight="1" x14ac:dyDescent="0.3"/>
    <row r="60" spans="1:7" ht="12" customHeight="1" x14ac:dyDescent="0.3"/>
    <row r="61" spans="1:7" ht="12" customHeight="1" x14ac:dyDescent="0.3"/>
    <row r="62" spans="1:7" ht="12" customHeight="1" x14ac:dyDescent="0.3"/>
    <row r="63" spans="1:7" ht="12" customHeight="1" x14ac:dyDescent="0.3"/>
    <row r="64" spans="1:7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</sheetData>
  <mergeCells count="1">
    <mergeCell ref="A18:G19"/>
  </mergeCells>
  <conditionalFormatting sqref="G21:G50">
    <cfRule type="cellIs" dxfId="1" priority="1" operator="lessThan">
      <formula>0</formula>
    </cfRule>
  </conditionalFormatting>
  <conditionalFormatting sqref="G21:G50">
    <cfRule type="cellIs" dxfId="0" priority="2" operator="greaterThan">
      <formula>0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©</vt:lpstr>
      <vt:lpstr>Goal - retirement</vt:lpstr>
      <vt:lpstr>after retirement</vt:lpstr>
      <vt:lpstr>randrate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K</cp:lastModifiedBy>
  <dcterms:created xsi:type="dcterms:W3CDTF">2015-01-07T16:10:22Z</dcterms:created>
  <dcterms:modified xsi:type="dcterms:W3CDTF">2023-04-05T13:26:26Z</dcterms:modified>
</cp:coreProperties>
</file>